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8_{344E1B86-260A-445C-BEDA-7B4C9ADFE4FF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externalReferences>
    <externalReference r:id="rId2"/>
  </externalReferences>
  <definedNames>
    <definedName name="_xlnm.Print_Area" localSheetId="0">Arkusz1!$B$1:$P$69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" i="1" l="1"/>
  <c r="J3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R49" i="1" l="1"/>
  <c r="S49" i="1" s="1"/>
  <c r="R50" i="1"/>
  <c r="S50" i="1" s="1"/>
  <c r="J50" i="1"/>
  <c r="K50" i="1" s="1"/>
  <c r="L50" i="1"/>
  <c r="M50" i="1" s="1"/>
  <c r="N50" i="1"/>
  <c r="O50" i="1" s="1"/>
  <c r="P50" i="1"/>
  <c r="Q50" i="1" s="1"/>
  <c r="J49" i="1"/>
  <c r="K49" i="1" s="1"/>
  <c r="L49" i="1"/>
  <c r="M49" i="1" s="1"/>
  <c r="N49" i="1"/>
  <c r="O49" i="1" s="1"/>
  <c r="P49" i="1"/>
  <c r="Q49" i="1" s="1"/>
  <c r="J4" i="1"/>
  <c r="J5" i="1"/>
  <c r="K5" i="1" s="1"/>
  <c r="J6" i="1"/>
  <c r="K6" i="1" s="1"/>
  <c r="J7" i="1"/>
  <c r="K7" i="1" s="1"/>
  <c r="J8" i="1"/>
  <c r="K8" i="1" s="1"/>
  <c r="J9" i="1"/>
  <c r="K9" i="1" s="1"/>
  <c r="J10" i="1"/>
  <c r="K10" i="1" s="1"/>
  <c r="J11" i="1"/>
  <c r="K11" i="1" s="1"/>
  <c r="J12" i="1"/>
  <c r="K12" i="1" s="1"/>
  <c r="J13" i="1"/>
  <c r="K13" i="1" s="1"/>
  <c r="J14" i="1"/>
  <c r="K14" i="1" s="1"/>
  <c r="J15" i="1"/>
  <c r="K15" i="1" s="1"/>
  <c r="J16" i="1"/>
  <c r="K16" i="1" s="1"/>
  <c r="J17" i="1"/>
  <c r="K17" i="1" s="1"/>
  <c r="J18" i="1"/>
  <c r="K18" i="1" s="1"/>
  <c r="J19" i="1"/>
  <c r="K19" i="1" s="1"/>
  <c r="J20" i="1"/>
  <c r="K20" i="1" s="1"/>
  <c r="J21" i="1"/>
  <c r="K21" i="1" s="1"/>
  <c r="J22" i="1"/>
  <c r="K22" i="1" s="1"/>
  <c r="J23" i="1"/>
  <c r="K23" i="1" s="1"/>
  <c r="J24" i="1"/>
  <c r="K24" i="1" s="1"/>
  <c r="J25" i="1"/>
  <c r="K25" i="1" s="1"/>
  <c r="J26" i="1"/>
  <c r="K26" i="1" s="1"/>
  <c r="J27" i="1"/>
  <c r="K27" i="1" s="1"/>
  <c r="J28" i="1"/>
  <c r="K28" i="1" s="1"/>
  <c r="J29" i="1"/>
  <c r="K29" i="1" s="1"/>
  <c r="J30" i="1"/>
  <c r="K30" i="1" s="1"/>
  <c r="J31" i="1"/>
  <c r="K31" i="1" s="1"/>
  <c r="J32" i="1"/>
  <c r="K32" i="1" s="1"/>
  <c r="J33" i="1"/>
  <c r="K33" i="1" s="1"/>
  <c r="J34" i="1"/>
  <c r="K34" i="1" s="1"/>
  <c r="J35" i="1"/>
  <c r="K35" i="1" s="1"/>
  <c r="J36" i="1"/>
  <c r="K36" i="1" s="1"/>
  <c r="J37" i="1"/>
  <c r="K37" i="1" s="1"/>
  <c r="J38" i="1"/>
  <c r="K38" i="1" s="1"/>
  <c r="J39" i="1"/>
  <c r="K39" i="1" s="1"/>
  <c r="J40" i="1"/>
  <c r="K40" i="1" s="1"/>
  <c r="J41" i="1"/>
  <c r="K41" i="1" s="1"/>
  <c r="J42" i="1"/>
  <c r="K42" i="1" s="1"/>
  <c r="J43" i="1"/>
  <c r="K43" i="1" s="1"/>
  <c r="J44" i="1"/>
  <c r="K44" i="1" s="1"/>
  <c r="J45" i="1"/>
  <c r="K45" i="1" s="1"/>
  <c r="J46" i="1"/>
  <c r="K46" i="1" s="1"/>
  <c r="J47" i="1"/>
  <c r="K47" i="1" s="1"/>
  <c r="J48" i="1"/>
  <c r="K48" i="1" s="1"/>
  <c r="J51" i="1"/>
  <c r="K51" i="1" s="1"/>
  <c r="J52" i="1"/>
  <c r="K52" i="1" s="1"/>
  <c r="J53" i="1"/>
  <c r="K53" i="1" s="1"/>
  <c r="J54" i="1"/>
  <c r="K54" i="1" s="1"/>
  <c r="J55" i="1"/>
  <c r="K55" i="1" s="1"/>
  <c r="J56" i="1"/>
  <c r="K56" i="1" s="1"/>
  <c r="J57" i="1"/>
  <c r="K57" i="1" s="1"/>
  <c r="J58" i="1"/>
  <c r="K58" i="1" s="1"/>
  <c r="J59" i="1"/>
  <c r="K59" i="1" s="1"/>
  <c r="J60" i="1"/>
  <c r="K60" i="1" s="1"/>
  <c r="J61" i="1"/>
  <c r="K61" i="1" s="1"/>
  <c r="M3" i="1"/>
  <c r="L4" i="1"/>
  <c r="L5" i="1"/>
  <c r="M5" i="1" s="1"/>
  <c r="L6" i="1"/>
  <c r="M6" i="1" s="1"/>
  <c r="L7" i="1"/>
  <c r="M7" i="1" s="1"/>
  <c r="L8" i="1"/>
  <c r="M8" i="1" s="1"/>
  <c r="L9" i="1"/>
  <c r="M9" i="1" s="1"/>
  <c r="L10" i="1"/>
  <c r="M10" i="1" s="1"/>
  <c r="L11" i="1"/>
  <c r="M11" i="1" s="1"/>
  <c r="L12" i="1"/>
  <c r="M12" i="1" s="1"/>
  <c r="L13" i="1"/>
  <c r="M13" i="1" s="1"/>
  <c r="L14" i="1"/>
  <c r="M14" i="1" s="1"/>
  <c r="L15" i="1"/>
  <c r="M15" i="1" s="1"/>
  <c r="L16" i="1"/>
  <c r="M16" i="1" s="1"/>
  <c r="L17" i="1"/>
  <c r="M17" i="1" s="1"/>
  <c r="L18" i="1"/>
  <c r="M18" i="1" s="1"/>
  <c r="L19" i="1"/>
  <c r="M19" i="1" s="1"/>
  <c r="L20" i="1"/>
  <c r="M20" i="1" s="1"/>
  <c r="L21" i="1"/>
  <c r="M21" i="1" s="1"/>
  <c r="L22" i="1"/>
  <c r="M22" i="1" s="1"/>
  <c r="L23" i="1"/>
  <c r="M23" i="1" s="1"/>
  <c r="L24" i="1"/>
  <c r="M24" i="1" s="1"/>
  <c r="L25" i="1"/>
  <c r="M25" i="1" s="1"/>
  <c r="L26" i="1"/>
  <c r="M26" i="1" s="1"/>
  <c r="L27" i="1"/>
  <c r="M27" i="1" s="1"/>
  <c r="L28" i="1"/>
  <c r="M28" i="1" s="1"/>
  <c r="L29" i="1"/>
  <c r="M29" i="1" s="1"/>
  <c r="L30" i="1"/>
  <c r="M30" i="1" s="1"/>
  <c r="L31" i="1"/>
  <c r="M31" i="1" s="1"/>
  <c r="L32" i="1"/>
  <c r="M32" i="1" s="1"/>
  <c r="L33" i="1"/>
  <c r="M33" i="1" s="1"/>
  <c r="L34" i="1"/>
  <c r="M34" i="1" s="1"/>
  <c r="L35" i="1"/>
  <c r="L36" i="1"/>
  <c r="M36" i="1" s="1"/>
  <c r="L37" i="1"/>
  <c r="M37" i="1" s="1"/>
  <c r="L38" i="1"/>
  <c r="M38" i="1" s="1"/>
  <c r="L39" i="1"/>
  <c r="M39" i="1" s="1"/>
  <c r="L40" i="1"/>
  <c r="M40" i="1" s="1"/>
  <c r="L41" i="1"/>
  <c r="M41" i="1" s="1"/>
  <c r="L42" i="1"/>
  <c r="M42" i="1" s="1"/>
  <c r="L43" i="1"/>
  <c r="M43" i="1" s="1"/>
  <c r="L44" i="1"/>
  <c r="M44" i="1" s="1"/>
  <c r="L45" i="1"/>
  <c r="M45" i="1" s="1"/>
  <c r="L46" i="1"/>
  <c r="M46" i="1" s="1"/>
  <c r="L47" i="1"/>
  <c r="M47" i="1" s="1"/>
  <c r="L48" i="1"/>
  <c r="M48" i="1" s="1"/>
  <c r="L51" i="1"/>
  <c r="M51" i="1" s="1"/>
  <c r="L52" i="1"/>
  <c r="M52" i="1" s="1"/>
  <c r="L53" i="1"/>
  <c r="M53" i="1" s="1"/>
  <c r="L54" i="1"/>
  <c r="M54" i="1" s="1"/>
  <c r="L55" i="1"/>
  <c r="M55" i="1" s="1"/>
  <c r="L56" i="1"/>
  <c r="M56" i="1" s="1"/>
  <c r="L57" i="1"/>
  <c r="M57" i="1" s="1"/>
  <c r="L58" i="1"/>
  <c r="M58" i="1" s="1"/>
  <c r="L59" i="1"/>
  <c r="M59" i="1" s="1"/>
  <c r="L60" i="1"/>
  <c r="M60" i="1" s="1"/>
  <c r="L61" i="1"/>
  <c r="M61" i="1" s="1"/>
  <c r="N3" i="1"/>
  <c r="O3" i="1" s="1"/>
  <c r="N4" i="1"/>
  <c r="O4" i="1" s="1"/>
  <c r="N5" i="1"/>
  <c r="O5" i="1" s="1"/>
  <c r="N6" i="1"/>
  <c r="O6" i="1" s="1"/>
  <c r="N7" i="1"/>
  <c r="O7" i="1" s="1"/>
  <c r="N8" i="1"/>
  <c r="O8" i="1" s="1"/>
  <c r="N9" i="1"/>
  <c r="O9" i="1" s="1"/>
  <c r="N10" i="1"/>
  <c r="O10" i="1" s="1"/>
  <c r="N11" i="1"/>
  <c r="N12" i="1"/>
  <c r="O12" i="1" s="1"/>
  <c r="N13" i="1"/>
  <c r="O13" i="1" s="1"/>
  <c r="N14" i="1"/>
  <c r="O14" i="1" s="1"/>
  <c r="N15" i="1"/>
  <c r="O15" i="1" s="1"/>
  <c r="N16" i="1"/>
  <c r="O16" i="1" s="1"/>
  <c r="N17" i="1"/>
  <c r="O17" i="1" s="1"/>
  <c r="N18" i="1"/>
  <c r="O18" i="1" s="1"/>
  <c r="N19" i="1"/>
  <c r="N20" i="1"/>
  <c r="O20" i="1" s="1"/>
  <c r="N21" i="1"/>
  <c r="O21" i="1" s="1"/>
  <c r="N22" i="1"/>
  <c r="O22" i="1" s="1"/>
  <c r="N23" i="1"/>
  <c r="O23" i="1" s="1"/>
  <c r="N24" i="1"/>
  <c r="O24" i="1" s="1"/>
  <c r="N25" i="1"/>
  <c r="O25" i="1" s="1"/>
  <c r="N26" i="1"/>
  <c r="O26" i="1" s="1"/>
  <c r="N27" i="1"/>
  <c r="O27" i="1" s="1"/>
  <c r="N28" i="1"/>
  <c r="O28" i="1" s="1"/>
  <c r="N29" i="1"/>
  <c r="O29" i="1" s="1"/>
  <c r="N30" i="1"/>
  <c r="O30" i="1" s="1"/>
  <c r="N31" i="1"/>
  <c r="O31" i="1" s="1"/>
  <c r="N32" i="1"/>
  <c r="O32" i="1" s="1"/>
  <c r="N33" i="1"/>
  <c r="O33" i="1" s="1"/>
  <c r="N34" i="1"/>
  <c r="O34" i="1" s="1"/>
  <c r="N35" i="1"/>
  <c r="O35" i="1" s="1"/>
  <c r="N36" i="1"/>
  <c r="N37" i="1"/>
  <c r="O37" i="1" s="1"/>
  <c r="N38" i="1"/>
  <c r="O38" i="1" s="1"/>
  <c r="N39" i="1"/>
  <c r="O39" i="1" s="1"/>
  <c r="N40" i="1"/>
  <c r="O40" i="1" s="1"/>
  <c r="N41" i="1"/>
  <c r="O41" i="1" s="1"/>
  <c r="N42" i="1"/>
  <c r="O42" i="1" s="1"/>
  <c r="N43" i="1"/>
  <c r="O43" i="1" s="1"/>
  <c r="N44" i="1"/>
  <c r="O44" i="1" s="1"/>
  <c r="N45" i="1"/>
  <c r="O45" i="1" s="1"/>
  <c r="N46" i="1"/>
  <c r="O46" i="1" s="1"/>
  <c r="N47" i="1"/>
  <c r="O47" i="1" s="1"/>
  <c r="N48" i="1"/>
  <c r="O48" i="1" s="1"/>
  <c r="N51" i="1"/>
  <c r="O51" i="1" s="1"/>
  <c r="N52" i="1"/>
  <c r="O52" i="1" s="1"/>
  <c r="N53" i="1"/>
  <c r="O53" i="1" s="1"/>
  <c r="N54" i="1"/>
  <c r="N55" i="1"/>
  <c r="O55" i="1" s="1"/>
  <c r="N56" i="1"/>
  <c r="O56" i="1" s="1"/>
  <c r="N57" i="1"/>
  <c r="O57" i="1" s="1"/>
  <c r="N58" i="1"/>
  <c r="O58" i="1" s="1"/>
  <c r="N59" i="1"/>
  <c r="O59" i="1" s="1"/>
  <c r="N60" i="1"/>
  <c r="O60" i="1" s="1"/>
  <c r="N61" i="1"/>
  <c r="P3" i="1"/>
  <c r="Q3" i="1" s="1"/>
  <c r="P4" i="1"/>
  <c r="Q4" i="1" s="1"/>
  <c r="P5" i="1"/>
  <c r="Q5" i="1" s="1"/>
  <c r="P6" i="1"/>
  <c r="Q6" i="1" s="1"/>
  <c r="P7" i="1"/>
  <c r="Q7" i="1" s="1"/>
  <c r="P8" i="1"/>
  <c r="Q8" i="1" s="1"/>
  <c r="P9" i="1"/>
  <c r="Q9" i="1" s="1"/>
  <c r="P10" i="1"/>
  <c r="P11" i="1"/>
  <c r="Q11" i="1" s="1"/>
  <c r="P12" i="1"/>
  <c r="Q12" i="1" s="1"/>
  <c r="P13" i="1"/>
  <c r="Q13" i="1" s="1"/>
  <c r="P14" i="1"/>
  <c r="Q14" i="1" s="1"/>
  <c r="P15" i="1"/>
  <c r="Q15" i="1" s="1"/>
  <c r="P16" i="1"/>
  <c r="Q16" i="1" s="1"/>
  <c r="P17" i="1"/>
  <c r="Q17" i="1" s="1"/>
  <c r="P18" i="1"/>
  <c r="Q18" i="1" s="1"/>
  <c r="P19" i="1"/>
  <c r="Q19" i="1" s="1"/>
  <c r="P20" i="1"/>
  <c r="Q20" i="1" s="1"/>
  <c r="P21" i="1"/>
  <c r="Q21" i="1" s="1"/>
  <c r="P22" i="1"/>
  <c r="Q22" i="1" s="1"/>
  <c r="P23" i="1"/>
  <c r="Q23" i="1" s="1"/>
  <c r="P24" i="1"/>
  <c r="Q24" i="1" s="1"/>
  <c r="P25" i="1"/>
  <c r="Q25" i="1" s="1"/>
  <c r="P26" i="1"/>
  <c r="Q26" i="1" s="1"/>
  <c r="P27" i="1"/>
  <c r="Q27" i="1" s="1"/>
  <c r="P28" i="1"/>
  <c r="Q28" i="1" s="1"/>
  <c r="P29" i="1"/>
  <c r="Q29" i="1" s="1"/>
  <c r="P30" i="1"/>
  <c r="P31" i="1"/>
  <c r="Q31" i="1" s="1"/>
  <c r="P32" i="1"/>
  <c r="Q32" i="1" s="1"/>
  <c r="P33" i="1"/>
  <c r="Q33" i="1" s="1"/>
  <c r="P34" i="1"/>
  <c r="Q34" i="1" s="1"/>
  <c r="P35" i="1"/>
  <c r="Q35" i="1" s="1"/>
  <c r="P36" i="1"/>
  <c r="Q36" i="1" s="1"/>
  <c r="P37" i="1"/>
  <c r="Q37" i="1" s="1"/>
  <c r="P38" i="1"/>
  <c r="Q38" i="1" s="1"/>
  <c r="P39" i="1"/>
  <c r="Q39" i="1" s="1"/>
  <c r="P40" i="1"/>
  <c r="Q40" i="1" s="1"/>
  <c r="P41" i="1"/>
  <c r="Q41" i="1" s="1"/>
  <c r="P42" i="1"/>
  <c r="P43" i="1"/>
  <c r="Q43" i="1" s="1"/>
  <c r="P44" i="1"/>
  <c r="Q44" i="1" s="1"/>
  <c r="P45" i="1"/>
  <c r="Q45" i="1" s="1"/>
  <c r="P46" i="1"/>
  <c r="Q46" i="1" s="1"/>
  <c r="P47" i="1"/>
  <c r="Q47" i="1" s="1"/>
  <c r="P48" i="1"/>
  <c r="Q48" i="1" s="1"/>
  <c r="P51" i="1"/>
  <c r="Q51" i="1" s="1"/>
  <c r="P52" i="1"/>
  <c r="Q52" i="1" s="1"/>
  <c r="P53" i="1"/>
  <c r="Q53" i="1" s="1"/>
  <c r="P54" i="1"/>
  <c r="Q54" i="1" s="1"/>
  <c r="P55" i="1"/>
  <c r="Q55" i="1" s="1"/>
  <c r="P56" i="1"/>
  <c r="Q56" i="1" s="1"/>
  <c r="P57" i="1"/>
  <c r="Q57" i="1" s="1"/>
  <c r="P58" i="1"/>
  <c r="Q58" i="1" s="1"/>
  <c r="P59" i="1"/>
  <c r="Q59" i="1" s="1"/>
  <c r="P60" i="1"/>
  <c r="Q60" i="1" s="1"/>
  <c r="P61" i="1"/>
  <c r="Q61" i="1" s="1"/>
  <c r="R3" i="1"/>
  <c r="R4" i="1"/>
  <c r="S4" i="1" s="1"/>
  <c r="R5" i="1"/>
  <c r="S5" i="1" s="1"/>
  <c r="R6" i="1"/>
  <c r="S6" i="1" s="1"/>
  <c r="R7" i="1"/>
  <c r="S7" i="1" s="1"/>
  <c r="R8" i="1"/>
  <c r="S8" i="1" s="1"/>
  <c r="R9" i="1"/>
  <c r="S9" i="1" s="1"/>
  <c r="R10" i="1"/>
  <c r="S10" i="1" s="1"/>
  <c r="R11" i="1"/>
  <c r="S11" i="1" s="1"/>
  <c r="R12" i="1"/>
  <c r="S12" i="1" s="1"/>
  <c r="R13" i="1"/>
  <c r="S13" i="1" s="1"/>
  <c r="R14" i="1"/>
  <c r="S14" i="1" s="1"/>
  <c r="R15" i="1"/>
  <c r="S15" i="1" s="1"/>
  <c r="R16" i="1"/>
  <c r="S16" i="1" s="1"/>
  <c r="R17" i="1"/>
  <c r="S17" i="1" s="1"/>
  <c r="R18" i="1"/>
  <c r="S18" i="1" s="1"/>
  <c r="R19" i="1"/>
  <c r="S19" i="1" s="1"/>
  <c r="R20" i="1"/>
  <c r="S20" i="1" s="1"/>
  <c r="R21" i="1"/>
  <c r="S21" i="1" s="1"/>
  <c r="R22" i="1"/>
  <c r="S22" i="1" s="1"/>
  <c r="R23" i="1"/>
  <c r="S23" i="1" s="1"/>
  <c r="R24" i="1"/>
  <c r="S24" i="1" s="1"/>
  <c r="R25" i="1"/>
  <c r="S25" i="1" s="1"/>
  <c r="R26" i="1"/>
  <c r="S26" i="1" s="1"/>
  <c r="R27" i="1"/>
  <c r="S27" i="1"/>
  <c r="R28" i="1"/>
  <c r="S28" i="1" s="1"/>
  <c r="R29" i="1"/>
  <c r="S29" i="1" s="1"/>
  <c r="R30" i="1"/>
  <c r="S30" i="1" s="1"/>
  <c r="R31" i="1"/>
  <c r="S31" i="1" s="1"/>
  <c r="R32" i="1"/>
  <c r="S32" i="1" s="1"/>
  <c r="R33" i="1"/>
  <c r="S33" i="1" s="1"/>
  <c r="R34" i="1"/>
  <c r="S34" i="1" s="1"/>
  <c r="R35" i="1"/>
  <c r="S35" i="1" s="1"/>
  <c r="R36" i="1"/>
  <c r="S36" i="1" s="1"/>
  <c r="R37" i="1"/>
  <c r="S37" i="1" s="1"/>
  <c r="R38" i="1"/>
  <c r="S38" i="1" s="1"/>
  <c r="R39" i="1"/>
  <c r="S39" i="1" s="1"/>
  <c r="R40" i="1"/>
  <c r="S40" i="1" s="1"/>
  <c r="R41" i="1"/>
  <c r="S41" i="1" s="1"/>
  <c r="R42" i="1"/>
  <c r="S42" i="1" s="1"/>
  <c r="R43" i="1"/>
  <c r="S43" i="1" s="1"/>
  <c r="R44" i="1"/>
  <c r="S44" i="1" s="1"/>
  <c r="R45" i="1"/>
  <c r="S45" i="1" s="1"/>
  <c r="R46" i="1"/>
  <c r="S46" i="1" s="1"/>
  <c r="R47" i="1"/>
  <c r="S47" i="1" s="1"/>
  <c r="R48" i="1"/>
  <c r="S48" i="1" s="1"/>
  <c r="R51" i="1"/>
  <c r="S51" i="1" s="1"/>
  <c r="R52" i="1"/>
  <c r="S52" i="1" s="1"/>
  <c r="R53" i="1"/>
  <c r="S53" i="1" s="1"/>
  <c r="R54" i="1"/>
  <c r="S54" i="1" s="1"/>
  <c r="R55" i="1"/>
  <c r="S55" i="1" s="1"/>
  <c r="R56" i="1"/>
  <c r="S56" i="1" s="1"/>
  <c r="R57" i="1"/>
  <c r="S57" i="1" s="1"/>
  <c r="R58" i="1"/>
  <c r="S58" i="1" s="1"/>
  <c r="R59" i="1"/>
  <c r="S59" i="1" s="1"/>
  <c r="R60" i="1"/>
  <c r="S60" i="1" s="1"/>
  <c r="R61" i="1"/>
  <c r="S61" i="1" s="1"/>
  <c r="O11" i="1"/>
  <c r="M4" i="1"/>
  <c r="O54" i="1"/>
  <c r="O36" i="1"/>
  <c r="M35" i="1"/>
  <c r="O19" i="1"/>
  <c r="Q30" i="1"/>
  <c r="Q42" i="1"/>
  <c r="O61" i="1"/>
  <c r="Q10" i="1"/>
  <c r="K4" i="1" l="1"/>
  <c r="J62" i="1"/>
  <c r="Q62" i="1"/>
  <c r="M62" i="1"/>
  <c r="O62" i="1"/>
  <c r="S3" i="1"/>
  <c r="S62" i="1" s="1"/>
  <c r="R62" i="1"/>
  <c r="P62" i="1"/>
  <c r="N62" i="1"/>
  <c r="L62" i="1"/>
  <c r="K3" i="1"/>
  <c r="K62" i="1" l="1"/>
</calcChain>
</file>

<file path=xl/sharedStrings.xml><?xml version="1.0" encoding="utf-8"?>
<sst xmlns="http://schemas.openxmlformats.org/spreadsheetml/2006/main" count="202" uniqueCount="145">
  <si>
    <t>KOD</t>
  </si>
  <si>
    <t>produkt</t>
  </si>
  <si>
    <t>jednostka</t>
  </si>
  <si>
    <t xml:space="preserve">ilość łączna </t>
  </si>
  <si>
    <t>ilość dla PGE EC ODDZIAŁY</t>
  </si>
  <si>
    <t>ilość dla PGE Toruń S.A.</t>
  </si>
  <si>
    <t>cena jednostkowa netto w PLN</t>
  </si>
  <si>
    <t>cena netto łączna</t>
  </si>
  <si>
    <t>cena brutto łączna</t>
  </si>
  <si>
    <t>cena netto dla PGE EC Oddziały</t>
  </si>
  <si>
    <t>cena brutto dla PGE EC Oddziały</t>
  </si>
  <si>
    <t>123-000</t>
  </si>
  <si>
    <t xml:space="preserve">Bezrękawnik </t>
  </si>
  <si>
    <t>SZT</t>
  </si>
  <si>
    <t>235-000</t>
  </si>
  <si>
    <t>Bluza kwaso i ługoodporna</t>
  </si>
  <si>
    <t>150-002</t>
  </si>
  <si>
    <t xml:space="preserve">Bluza łukoodporna </t>
  </si>
  <si>
    <t>150-002d</t>
  </si>
  <si>
    <t>Bluza łukoodporna damska</t>
  </si>
  <si>
    <t>150-001</t>
  </si>
  <si>
    <t>Bluza multichronna</t>
  </si>
  <si>
    <t>150-001d</t>
  </si>
  <si>
    <t>Bluza multichronna damska</t>
  </si>
  <si>
    <t>224-000</t>
  </si>
  <si>
    <t>Bluza ocieplana</t>
  </si>
  <si>
    <t>152-000</t>
  </si>
  <si>
    <t>Bluza polar z logo rozpinana</t>
  </si>
  <si>
    <t>152-000d</t>
  </si>
  <si>
    <t>Bluza polar z logo rozpinana damska</t>
  </si>
  <si>
    <t>150-000</t>
  </si>
  <si>
    <t>Bluza robocza</t>
  </si>
  <si>
    <t>150-000d</t>
  </si>
  <si>
    <t>Bluza robocza damska</t>
  </si>
  <si>
    <t>187-000</t>
  </si>
  <si>
    <t>Bluza spawalnicza klasa 1</t>
  </si>
  <si>
    <t>187-001</t>
  </si>
  <si>
    <t>Bluza spawalnicza klasa 2</t>
  </si>
  <si>
    <t>104-001</t>
  </si>
  <si>
    <t>Kamizelka odblaskowa</t>
  </si>
  <si>
    <t>104-000</t>
  </si>
  <si>
    <t>Kamizelka odblaskowa multichronna</t>
  </si>
  <si>
    <t>106-000</t>
  </si>
  <si>
    <t>Koszula flanelowa</t>
  </si>
  <si>
    <t>106-000d</t>
  </si>
  <si>
    <t>Koszula flanelowa damska</t>
  </si>
  <si>
    <t>106-001</t>
  </si>
  <si>
    <t>Koszula flanelowa ochronna</t>
  </si>
  <si>
    <t>106-001d</t>
  </si>
  <si>
    <t>Koszula flanelowa ochronna damska</t>
  </si>
  <si>
    <t>150-010</t>
  </si>
  <si>
    <t>Koszulka ochronna</t>
  </si>
  <si>
    <t>150-010d</t>
  </si>
  <si>
    <t>Koszulka ochronna damska</t>
  </si>
  <si>
    <t>150-011</t>
  </si>
  <si>
    <t>Koszulka antystatyczna</t>
  </si>
  <si>
    <t>150-011d</t>
  </si>
  <si>
    <t>Koszulka antystatyczna damska</t>
  </si>
  <si>
    <t>107-001</t>
  </si>
  <si>
    <t xml:space="preserve">Kurtka antyelektrostatyczna </t>
  </si>
  <si>
    <t>107-001d</t>
  </si>
  <si>
    <t>Kurtka antyelektrostatyczna damska</t>
  </si>
  <si>
    <t>107-000</t>
  </si>
  <si>
    <t xml:space="preserve">Kurtka multichronna </t>
  </si>
  <si>
    <t>107-000d</t>
  </si>
  <si>
    <t>Kurtka multichronna damska</t>
  </si>
  <si>
    <t>107-003</t>
  </si>
  <si>
    <t>Kurtka intensywnej widzialności</t>
  </si>
  <si>
    <t>107-003d</t>
  </si>
  <si>
    <t>Kurtka intensywnej widzialności damska</t>
  </si>
  <si>
    <t>229-000</t>
  </si>
  <si>
    <t>Płaszcz przeciwdeszczowy (wielorazowy)</t>
  </si>
  <si>
    <t>229-001</t>
  </si>
  <si>
    <t>Płaszcz przeciwdeszczowy antyelektrostatyczny (wielorazowy)</t>
  </si>
  <si>
    <t>245-000</t>
  </si>
  <si>
    <t>Podkoszulek z długim rękawem</t>
  </si>
  <si>
    <t>245-000d</t>
  </si>
  <si>
    <t>Podkoszulek z długim rękawem damski</t>
  </si>
  <si>
    <t>156-001</t>
  </si>
  <si>
    <t>Podkoszulek z krótkim rękawem</t>
  </si>
  <si>
    <t>156-001d</t>
  </si>
  <si>
    <t>Podkoszulek z krótkim rękawem damski</t>
  </si>
  <si>
    <t>155-000</t>
  </si>
  <si>
    <t>Polo z długim rękawem</t>
  </si>
  <si>
    <t>155-000d</t>
  </si>
  <si>
    <t>Polo z długim rękawem damskie</t>
  </si>
  <si>
    <t>154-000</t>
  </si>
  <si>
    <t>Polo z krótkim rękawem</t>
  </si>
  <si>
    <t>154-000d</t>
  </si>
  <si>
    <t>Polo z krótkim rękawem damskie</t>
  </si>
  <si>
    <t>107-002</t>
  </si>
  <si>
    <t>Softshell ochronny</t>
  </si>
  <si>
    <t>107-002d</t>
  </si>
  <si>
    <t>Softshell ochronny damski</t>
  </si>
  <si>
    <t>234-000</t>
  </si>
  <si>
    <t>Spodnie kwaso i ługoodporne</t>
  </si>
  <si>
    <t>PARA</t>
  </si>
  <si>
    <t>179-001</t>
  </si>
  <si>
    <t xml:space="preserve">Spodnie łukoodporne </t>
  </si>
  <si>
    <t>179-001d</t>
  </si>
  <si>
    <t>Spodnie łukoodporne damskie</t>
  </si>
  <si>
    <t>179-002</t>
  </si>
  <si>
    <t>Spodnie łukoodporne typu szwedzkiego</t>
  </si>
  <si>
    <t>179-002d</t>
  </si>
  <si>
    <t>Spodnie łukoodporne typu szwedzkiego damskie</t>
  </si>
  <si>
    <t>179-000</t>
  </si>
  <si>
    <t>Spodnie multichronne typu szwedzkiego</t>
  </si>
  <si>
    <t>179-000d</t>
  </si>
  <si>
    <t>Spodnie multichronne typu szwedzkiego damskie</t>
  </si>
  <si>
    <t>223-000</t>
  </si>
  <si>
    <t>Spodnie ocieplane</t>
  </si>
  <si>
    <t>179-004</t>
  </si>
  <si>
    <t>Spodnie robocze</t>
  </si>
  <si>
    <t>179-004d</t>
  </si>
  <si>
    <t>Spodnie robocze damskie</t>
  </si>
  <si>
    <t>179-003</t>
  </si>
  <si>
    <t>Spodnie robocze typu szwedzkiego</t>
  </si>
  <si>
    <t>179-003d</t>
  </si>
  <si>
    <t>Spodnie robocze typu szwedzkiego damskie</t>
  </si>
  <si>
    <t>188-000</t>
  </si>
  <si>
    <t>Spodnie spawalnicze klasa 1</t>
  </si>
  <si>
    <t>188-001</t>
  </si>
  <si>
    <t>Spodnie spawalnicze klasa 2</t>
  </si>
  <si>
    <t>156-000</t>
  </si>
  <si>
    <t xml:space="preserve">Spodnie typu JEANS </t>
  </si>
  <si>
    <t>156-000d</t>
  </si>
  <si>
    <t>Spodnie typu JEANS damskie</t>
  </si>
  <si>
    <r>
      <t>Wykonawca uzupełnia jedynie pola (komórki tabeli) oznaczone kolorem</t>
    </r>
    <r>
      <rPr>
        <sz val="11"/>
        <color theme="9"/>
        <rFont val="Calibri"/>
        <family val="2"/>
        <charset val="238"/>
        <scheme val="minor"/>
      </rPr>
      <t xml:space="preserve"> zielonym</t>
    </r>
  </si>
  <si>
    <t>Wszystkie kwoty winny być podane w złotych i groszach. Najniższą wartością może być 1 grosz.</t>
  </si>
  <si>
    <t>Zamawiający zabrania modyfikacji dokumentu.</t>
  </si>
  <si>
    <t>Podane ilości  są ilościami szacunkowymi, w żaden sposób nie wiążą Zamawiającego.</t>
  </si>
  <si>
    <t>podpis osoby uprawnionej/osób uprawnionych do składania oświadczeń woli w imieniu Wykonawcy</t>
  </si>
  <si>
    <t xml:space="preserve">Spodnie multichronne </t>
  </si>
  <si>
    <t>178-000</t>
  </si>
  <si>
    <t>Spodnie multichronne damskie</t>
  </si>
  <si>
    <t>178-000d</t>
  </si>
  <si>
    <t>cena netto dla KOGENERACJA S.A.</t>
  </si>
  <si>
    <t>cena brutto dla KOGENERACJA S.A.</t>
  </si>
  <si>
    <t>Załącznik nr 5 do SWZ - Formularz cenowy 
Nazwa postępowania: Sukcesywna dostawa odzieży ochronno-roboczej
Numer postępowania: POST/PEC/PEC/UZK/00991/2025</t>
  </si>
  <si>
    <t>cena brutto dla PGE Toruń S.A.</t>
  </si>
  <si>
    <t>ilość dla KOGENERACJA S.A.</t>
  </si>
  <si>
    <t>ilość dla PGE Zielona Góra S.A.</t>
  </si>
  <si>
    <t>cena brutto dla PGE Zielona Góra S.A.</t>
  </si>
  <si>
    <t>cena netto dla PGE Toruń S.A.</t>
  </si>
  <si>
    <t>cena netto dla PGE Zielona Góra S.A.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</si>
</sst>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9"/>
      <color rgb="FF000000"/>
      <name val="Calibri"/>
      <family val="2"/>
      <charset val="238"/>
    </font>
    <font>
      <sz val="8"/>
      <name val="Calibri"/>
      <family val="2"/>
      <scheme val="minor"/>
    </font>
    <font>
      <strike/>
      <sz val="11"/>
      <color theme="1"/>
      <name val="Calibri"/>
      <family val="2"/>
      <charset val="238"/>
      <scheme val="minor"/>
    </font>
    <font>
      <sz val="11"/>
      <color theme="9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Alignment="1">
      <alignment horizontal="center" vertical="center" wrapText="1"/>
    </xf>
    <xf numFmtId="1" fontId="0" fillId="0" borderId="0" xfId="0" applyNumberFormat="1" applyAlignment="1">
      <alignment horizontal="center" vertical="center" wrapText="1"/>
    </xf>
    <xf numFmtId="1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center" vertical="center" wrapText="1"/>
    </xf>
    <xf numFmtId="164" fontId="0" fillId="0" borderId="0" xfId="0" applyNumberFormat="1"/>
    <xf numFmtId="0" fontId="1" fillId="0" borderId="0" xfId="0" applyFont="1" applyAlignment="1">
      <alignment horizontal="justify" vertical="center" wrapText="1"/>
    </xf>
    <xf numFmtId="0" fontId="0" fillId="0" borderId="0" xfId="0" applyAlignment="1">
      <alignment wrapText="1"/>
    </xf>
    <xf numFmtId="1" fontId="0" fillId="0" borderId="0" xfId="0" applyNumberFormat="1"/>
    <xf numFmtId="164" fontId="0" fillId="0" borderId="0" xfId="0" applyNumberFormat="1" applyProtection="1">
      <protection hidden="1"/>
    </xf>
    <xf numFmtId="8" fontId="0" fillId="0" borderId="0" xfId="0" applyNumberFormat="1"/>
    <xf numFmtId="4" fontId="0" fillId="0" borderId="0" xfId="0" applyNumberFormat="1"/>
    <xf numFmtId="1" fontId="3" fillId="0" borderId="0" xfId="0" applyNumberFormat="1" applyFont="1" applyAlignment="1">
      <alignment wrapText="1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6" fillId="0" borderId="0" xfId="0" applyFont="1"/>
    <xf numFmtId="0" fontId="7" fillId="0" borderId="0" xfId="0" applyFont="1" applyAlignment="1">
      <alignment wrapText="1"/>
    </xf>
    <xf numFmtId="0" fontId="7" fillId="0" borderId="0" xfId="0" applyFont="1"/>
    <xf numFmtId="0" fontId="8" fillId="0" borderId="0" xfId="0" applyFont="1" applyAlignment="1">
      <alignment horizontal="center" vertical="center" wrapText="1"/>
    </xf>
    <xf numFmtId="1" fontId="8" fillId="0" borderId="0" xfId="0" applyNumberFormat="1" applyFont="1" applyAlignment="1">
      <alignment horizontal="center" vertical="center" wrapText="1"/>
    </xf>
    <xf numFmtId="164" fontId="7" fillId="2" borderId="0" xfId="0" applyNumberFormat="1" applyFont="1" applyFill="1" applyAlignment="1">
      <alignment horizontal="center"/>
    </xf>
    <xf numFmtId="164" fontId="7" fillId="0" borderId="0" xfId="0" applyNumberFormat="1" applyFont="1" applyAlignment="1">
      <alignment horizontal="center" vertical="center" wrapText="1"/>
    </xf>
    <xf numFmtId="164" fontId="7" fillId="0" borderId="0" xfId="0" applyNumberFormat="1" applyFont="1"/>
    <xf numFmtId="0" fontId="5" fillId="0" borderId="0" xfId="0" applyFont="1"/>
    <xf numFmtId="164" fontId="7" fillId="2" borderId="0" xfId="0" applyNumberFormat="1" applyFont="1" applyFill="1" applyAlignment="1" applyProtection="1">
      <alignment horizontal="center"/>
      <protection locked="0"/>
    </xf>
    <xf numFmtId="0" fontId="7" fillId="0" borderId="0" xfId="0" applyFont="1" applyFill="1"/>
    <xf numFmtId="164" fontId="7" fillId="0" borderId="0" xfId="0" applyNumberFormat="1" applyFont="1" applyProtection="1"/>
    <xf numFmtId="1" fontId="0" fillId="0" borderId="0" xfId="0" applyNumberFormat="1" applyAlignment="1">
      <alignment wrapText="1"/>
    </xf>
    <xf numFmtId="164" fontId="0" fillId="3" borderId="0" xfId="0" applyNumberFormat="1" applyFill="1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</cellXfs>
  <cellStyles count="1">
    <cellStyle name="Normalny" xfId="0" builtinId="0"/>
  </cellStyles>
  <dxfs count="42"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protection locked="1" hidden="1"/>
    </dxf>
    <dxf>
      <numFmt numFmtId="164" formatCode="#,##0.00\ &quot;zł&quot;"/>
      <fill>
        <patternFill patternType="solid">
          <fgColor indexed="64"/>
          <bgColor theme="0"/>
        </patternFill>
      </fill>
      <alignment horizontal="center" vertical="bottom" textRotation="0" wrapText="1" indent="0" justifyLastLine="0" shrinkToFit="0" readingOrder="0"/>
    </dxf>
    <dxf>
      <numFmt numFmtId="1" formatCode="0"/>
      <alignment horizontal="general" vertical="bottom" textRotation="0" wrapText="1" indent="0" justifyLastLine="0" shrinkToFit="0" readingOrder="0"/>
    </dxf>
    <dxf>
      <numFmt numFmtId="1" formatCode="0"/>
      <alignment horizontal="general" vertical="bottom" textRotation="0" wrapText="1" indent="0" justifyLastLine="0" shrinkToFit="0" readingOrder="0"/>
    </dxf>
    <dxf>
      <numFmt numFmtId="1" formatCode="0"/>
    </dxf>
    <dxf>
      <numFmt numFmtId="1" formatCode="0"/>
    </dxf>
    <dxf>
      <font>
        <b val="0"/>
        <i val="0"/>
        <strike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numFmt numFmtId="1" formatCode="0"/>
      <alignment horizontal="general" vertical="bottom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rgb="FF000000"/>
        <name val="Calibri"/>
        <family val="2"/>
        <charset val="238"/>
        <scheme val="none"/>
      </font>
      <alignment horizontal="justify" vertical="center" textRotation="0" wrapText="1" indent="0" justifyLastLine="0" shrinkToFit="0" readingOrder="0"/>
    </dxf>
    <dxf>
      <alignment horizontal="general" vertical="bottom" textRotation="0" wrapText="1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  <protection locked="1" hidden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#,##0.00\ &quot;zł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numFmt numFmtId="164" formatCode="#,##0.00\ &quot;zł&quot;"/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</dxf>
    <dxf>
      <font>
        <strike val="0"/>
        <outline val="0"/>
        <shadow val="0"/>
        <u val="none"/>
        <vertAlign val="baseline"/>
        <color auto="1"/>
        <name val="Calibri"/>
        <family val="2"/>
      </font>
      <numFmt numFmtId="164" formatCode="#,##0.00\ &quot;zł&quot;"/>
      <fill>
        <patternFill patternType="solid">
          <fgColor indexed="64"/>
          <bgColor theme="9" tint="0.39997558519241921"/>
        </patternFill>
      </fill>
      <alignment horizont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strike val="0"/>
        <outline val="0"/>
        <shadow val="0"/>
        <u val="none"/>
        <vertAlign val="baseline"/>
        <sz val="9"/>
        <color auto="1"/>
        <name val="Calibri"/>
        <family val="2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numFmt numFmtId="1" formatCode="0"/>
      <fill>
        <patternFill patternType="none">
          <fgColor indexed="64"/>
          <bgColor auto="1"/>
        </patternFill>
      </fill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auto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justify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color auto="1"/>
        <name val="Calibri"/>
        <family val="2"/>
      </font>
    </dxf>
    <dxf>
      <font>
        <strike val="0"/>
        <outline val="0"/>
        <shadow val="0"/>
        <u val="none"/>
        <vertAlign val="baseline"/>
        <color auto="1"/>
        <name val="Calibri"/>
        <family val="2"/>
      </font>
    </dxf>
    <dxf>
      <font>
        <strike val="0"/>
        <outline val="0"/>
        <shadow val="0"/>
        <u val="none"/>
        <vertAlign val="baseline"/>
        <color auto="1"/>
        <name val="Calibri"/>
        <family val="2"/>
      </font>
    </dxf>
    <dxf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apl.gkpge.pl/SafetyTeam/SOI/Dokumenty%20Zespow%20Przetargowych/Przetargi%202025_2026/&#346;OI_odzie&#380;/Za&#322;&#261;cznik%20nr%205%20-%20Formularz%20cenowy.xlsx" TargetMode="External"/><Relationship Id="rId1" Type="http://schemas.openxmlformats.org/officeDocument/2006/relationships/externalLinkPath" Target="/Users/19100715/Downloads/Za&#322;&#261;cznik%20nr%205%20-%20Formularz%20cenow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Arkusz1"/>
      <sheetName val="Załącznik nr 5 - Formularz ceno"/>
    </sheetNames>
    <sheetDataSet>
      <sheetData sheetId="0"/>
      <sheetData sheetId="1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2457" displayName="Tabela12457" ref="A2:S62" totalsRowCount="1" headerRowDxfId="41" dataDxfId="40">
  <autoFilter ref="A2:S61" xr:uid="{00000000-0009-0000-0100-000001000000}"/>
  <sortState xmlns:xlrd2="http://schemas.microsoft.com/office/spreadsheetml/2017/richdata2" ref="A3:S61">
    <sortCondition ref="B2:B61"/>
  </sortState>
  <tableColumns count="19">
    <tableColumn id="2" xr3:uid="{00000000-0010-0000-0000-000002000000}" name="KOD" dataDxfId="39"/>
    <tableColumn id="3" xr3:uid="{00000000-0010-0000-0000-000003000000}" name="produkt" dataDxfId="38" totalsRowDxfId="17" dataCellStyle="Normalny"/>
    <tableColumn id="5" xr3:uid="{00000000-0010-0000-0000-000005000000}" name="jednostka" dataDxfId="37" totalsRowDxfId="16"/>
    <tableColumn id="21" xr3:uid="{00000000-0010-0000-0000-000015000000}" name="ilość łączna " dataDxfId="36" totalsRowDxfId="15">
      <calculatedColumnFormula>SUM([1]!Tabela12457[[#This Row],[ilość dla PGE EC ODDZIAŁY]:[ilość dla PGE Toruń S.A.]])</calculatedColumnFormula>
    </tableColumn>
    <tableColumn id="16" xr3:uid="{00000000-0010-0000-0000-000010000000}" name="ilość dla PGE EC ODDZIAŁY" dataDxfId="35" totalsRowDxfId="14"/>
    <tableColumn id="22" xr3:uid="{00000000-0010-0000-0000-000016000000}" name="ilość dla KOGENERACJA S.A." dataDxfId="34" totalsRowDxfId="13"/>
    <tableColumn id="23" xr3:uid="{00000000-0010-0000-0000-000017000000}" name="ilość dla PGE Zielona Góra S.A." dataDxfId="33" totalsRowDxfId="12"/>
    <tableColumn id="24" xr3:uid="{00000000-0010-0000-0000-000018000000}" name="ilość dla PGE Toruń S.A." dataDxfId="32" totalsRowDxfId="11"/>
    <tableColumn id="6" xr3:uid="{00000000-0010-0000-0000-000006000000}" name="cena jednostkowa netto w PLN" dataDxfId="31" totalsRowDxfId="10"/>
    <tableColumn id="11" xr3:uid="{00000000-0010-0000-0000-00000B000000}" name="cena netto łączna" totalsRowFunction="custom" dataDxfId="30" totalsRowDxfId="9">
      <calculatedColumnFormula>Tabela12457[[#This Row],[cena jednostkowa netto w PLN]]*Tabela12457[[#This Row],[ilość łączna ]]</calculatedColumnFormula>
      <totalsRowFormula>SUM(Tabela12457[cena netto łączna])</totalsRowFormula>
    </tableColumn>
    <tableColumn id="1" xr3:uid="{9E124545-C0DA-4389-9D42-BF5591C96ED2}" name="cena brutto łączna" totalsRowFunction="custom" dataDxfId="29" totalsRowDxfId="8">
      <calculatedColumnFormula>Tabela12457[[#This Row],[cena netto łączna]]*1.23</calculatedColumnFormula>
      <totalsRowFormula>SUM(Tabela12457[cena brutto łączna])</totalsRowFormula>
    </tableColumn>
    <tableColumn id="15" xr3:uid="{00000000-0010-0000-0000-00000F000000}" name="cena netto dla PGE EC Oddziały" totalsRowFunction="custom" dataDxfId="28" totalsRowDxfId="7">
      <calculatedColumnFormula>Tabela12457[[#This Row],[cena jednostkowa netto w PLN]]*Tabela12457[[#This Row],[ilość dla PGE EC ODDZIAŁY]]</calculatedColumnFormula>
      <totalsRowFormula>SUM(Tabela12457[cena netto dla PGE EC Oddziały])</totalsRowFormula>
    </tableColumn>
    <tableColumn id="7" xr3:uid="{77AF7810-5CEB-46F9-ADC3-2562CC2F6307}" name="cena brutto dla PGE EC Oddziały" totalsRowFunction="custom" dataDxfId="27" totalsRowDxfId="6">
      <calculatedColumnFormula>Tabela12457[[#This Row],[cena netto dla PGE EC Oddziały]]*1.23</calculatedColumnFormula>
      <totalsRowFormula>SUM(Tabela12457[cena brutto dla PGE EC Oddziały])</totalsRowFormula>
    </tableColumn>
    <tableColumn id="14" xr3:uid="{00000000-0010-0000-0000-00000E000000}" name="cena netto dla KOGENERACJA S.A." totalsRowFunction="custom" dataDxfId="26" totalsRowDxfId="5">
      <calculatedColumnFormula>Tabela12457[[#This Row],[cena jednostkowa netto w PLN]]*Tabela12457[[#This Row],[ilość dla KOGENERACJA S.A.]]</calculatedColumnFormula>
      <totalsRowFormula>SUM(Tabela12457[cena netto dla KOGENERACJA S.A.])</totalsRowFormula>
    </tableColumn>
    <tableColumn id="8" xr3:uid="{09E5F20F-DF36-4737-9A83-745E3A1FF45A}" name="cena brutto dla KOGENERACJA S.A." totalsRowFunction="custom" dataDxfId="25" totalsRowDxfId="4">
      <calculatedColumnFormula>Tabela12457[[#This Row],[cena netto dla KOGENERACJA S.A.]]*1.23</calculatedColumnFormula>
      <totalsRowFormula>SUM(Tabela12457[cena brutto dla KOGENERACJA S.A.])</totalsRowFormula>
    </tableColumn>
    <tableColumn id="13" xr3:uid="{00000000-0010-0000-0000-00000D000000}" name="cena netto dla PGE Zielona Góra S.A." totalsRowFunction="custom" dataDxfId="24" totalsRowDxfId="3">
      <calculatedColumnFormula>Tabela12457[[#This Row],[cena jednostkowa netto w PLN]]*Tabela12457[[#This Row],[ilość dla PGE Zielona Góra S.A.]]</calculatedColumnFormula>
      <totalsRowFormula>SUM(Tabela12457[cena netto dla PGE Zielona Góra S.A.])</totalsRowFormula>
    </tableColumn>
    <tableColumn id="9" xr3:uid="{9BA3FD92-0B05-469B-A3A5-BF55B70B40FC}" name="cena brutto dla PGE Zielona Góra S.A." totalsRowFunction="custom" dataDxfId="23" totalsRowDxfId="2">
      <calculatedColumnFormula>Tabela12457[[#This Row],[cena netto dla PGE Zielona Góra S.A.]]*1.23</calculatedColumnFormula>
      <totalsRowFormula>SUM(Tabela12457[cena brutto dla PGE Zielona Góra S.A.])</totalsRowFormula>
    </tableColumn>
    <tableColumn id="17" xr3:uid="{B4CD4555-738D-4BB5-9752-56299A97689D}" name="cena netto dla PGE Toruń S.A." totalsRowFunction="custom" dataDxfId="22" totalsRowDxfId="1">
      <totalsRowFormula>SUM(Tabela12457[cena netto dla PGE Toruń S.A.])</totalsRowFormula>
    </tableColumn>
    <tableColumn id="12" xr3:uid="{00000000-0010-0000-0000-00000C000000}" name="cena brutto dla PGE Toruń S.A." totalsRowFunction="custom" dataDxfId="21" totalsRowDxfId="0">
      <calculatedColumnFormula>Tabela12457[[#This Row],[cena netto dla PGE Toruń S.A.]]*1.23</calculatedColumnFormula>
      <totalsRowFormula>SUM(Tabela12457[cena brutto dla PGE Toruń S.A.])</totalsRow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69"/>
  <sheetViews>
    <sheetView tabSelected="1" zoomScale="130" zoomScaleNormal="130" workbookViewId="0">
      <selection activeCell="A2" sqref="A2"/>
    </sheetView>
  </sheetViews>
  <sheetFormatPr defaultRowHeight="15" x14ac:dyDescent="0.25"/>
  <cols>
    <col min="1" max="1" width="10.7109375" customWidth="1"/>
    <col min="2" max="2" width="84.28515625" style="7" customWidth="1"/>
    <col min="3" max="4" width="10.7109375" customWidth="1"/>
    <col min="5" max="8" width="13.5703125" customWidth="1"/>
    <col min="9" max="9" width="15.7109375" style="15" customWidth="1"/>
    <col min="10" max="13" width="27.5703125" customWidth="1"/>
    <col min="14" max="14" width="27.28515625" customWidth="1"/>
    <col min="15" max="15" width="27.5703125" customWidth="1"/>
    <col min="16" max="16" width="27.7109375" customWidth="1"/>
    <col min="17" max="19" width="27.5703125" customWidth="1"/>
  </cols>
  <sheetData>
    <row r="1" spans="1:19" ht="64.900000000000006" customHeight="1" x14ac:dyDescent="0.25">
      <c r="B1" s="30" t="s">
        <v>138</v>
      </c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14"/>
      <c r="R1" s="14"/>
    </row>
    <row r="2" spans="1:19" ht="45" x14ac:dyDescent="0.25">
      <c r="A2" s="1" t="s">
        <v>0</v>
      </c>
      <c r="B2" s="1" t="s">
        <v>1</v>
      </c>
      <c r="C2" s="1" t="s">
        <v>2</v>
      </c>
      <c r="D2" s="2" t="s">
        <v>3</v>
      </c>
      <c r="E2" s="3" t="s">
        <v>4</v>
      </c>
      <c r="F2" s="3" t="s">
        <v>140</v>
      </c>
      <c r="G2" s="3" t="s">
        <v>141</v>
      </c>
      <c r="H2" s="3" t="s">
        <v>5</v>
      </c>
      <c r="I2" s="4" t="s">
        <v>6</v>
      </c>
      <c r="J2" s="4" t="s">
        <v>7</v>
      </c>
      <c r="K2" s="4" t="s">
        <v>8</v>
      </c>
      <c r="L2" s="4" t="s">
        <v>9</v>
      </c>
      <c r="M2" s="4" t="s">
        <v>10</v>
      </c>
      <c r="N2" s="4" t="s">
        <v>136</v>
      </c>
      <c r="O2" s="4" t="s">
        <v>137</v>
      </c>
      <c r="P2" s="4" t="s">
        <v>144</v>
      </c>
      <c r="Q2" s="4" t="s">
        <v>142</v>
      </c>
      <c r="R2" s="4" t="s">
        <v>143</v>
      </c>
      <c r="S2" s="4" t="s">
        <v>139</v>
      </c>
    </row>
    <row r="3" spans="1:19" s="16" customFormat="1" ht="15" customHeight="1" x14ac:dyDescent="0.25">
      <c r="A3" s="18" t="s">
        <v>11</v>
      </c>
      <c r="B3" s="18" t="s">
        <v>12</v>
      </c>
      <c r="C3" s="19" t="s">
        <v>13</v>
      </c>
      <c r="D3" s="20">
        <f>SUM([1]!Tabela12457[[#This Row],[ilość dla PGE EC ODDZIAŁY]:[ilość dla PGE Toruń S.A.]])</f>
        <v>480</v>
      </c>
      <c r="E3" s="20">
        <v>300</v>
      </c>
      <c r="F3" s="20">
        <v>170</v>
      </c>
      <c r="G3" s="20">
        <v>5</v>
      </c>
      <c r="H3" s="20">
        <v>5</v>
      </c>
      <c r="I3" s="21"/>
      <c r="J3" s="22">
        <f>Tabela12457[[#This Row],[cena jednostkowa netto w PLN]]*Tabela12457[[#This Row],[ilość łączna ]]</f>
        <v>0</v>
      </c>
      <c r="K3" s="22">
        <f>Tabela12457[[#This Row],[cena netto łączna]]*1.23</f>
        <v>0</v>
      </c>
      <c r="L3" s="22">
        <f>Tabela12457[[#This Row],[cena jednostkowa netto w PLN]]*Tabela12457[[#This Row],[ilość dla PGE EC ODDZIAŁY]]</f>
        <v>0</v>
      </c>
      <c r="M3" s="22">
        <f>Tabela12457[[#This Row],[cena netto dla PGE EC Oddziały]]*1.23</f>
        <v>0</v>
      </c>
      <c r="N3" s="23">
        <f>Tabela12457[[#This Row],[cena jednostkowa netto w PLN]]*Tabela12457[[#This Row],[ilość dla KOGENERACJA S.A.]]</f>
        <v>0</v>
      </c>
      <c r="O3" s="23">
        <f>Tabela12457[[#This Row],[cena netto dla KOGENERACJA S.A.]]*1.23</f>
        <v>0</v>
      </c>
      <c r="P3" s="23">
        <f>Tabela12457[[#This Row],[cena jednostkowa netto w PLN]]*Tabela12457[[#This Row],[ilość dla PGE Zielona Góra S.A.]]</f>
        <v>0</v>
      </c>
      <c r="Q3" s="23">
        <f>Tabela12457[[#This Row],[cena netto dla PGE Zielona Góra S.A.]]*1.23</f>
        <v>0</v>
      </c>
      <c r="R3" s="23">
        <f>Tabela12457[[#This Row],[cena jednostkowa netto w PLN]]*Tabela12457[[#This Row],[ilość dla PGE Toruń S.A.]]</f>
        <v>0</v>
      </c>
      <c r="S3" s="23">
        <f>Tabela12457[[#This Row],[cena netto dla PGE Toruń S.A.]]*1.23</f>
        <v>0</v>
      </c>
    </row>
    <row r="4" spans="1:19" s="16" customFormat="1" ht="15" customHeight="1" x14ac:dyDescent="0.25">
      <c r="A4" s="18" t="s">
        <v>14</v>
      </c>
      <c r="B4" s="18" t="s">
        <v>15</v>
      </c>
      <c r="C4" s="19" t="s">
        <v>13</v>
      </c>
      <c r="D4" s="20">
        <f>SUM([1]!Tabela12457[[#This Row],[ilość dla PGE EC ODDZIAŁY]:[ilość dla PGE Toruń S.A.]])</f>
        <v>28</v>
      </c>
      <c r="E4" s="20">
        <v>20</v>
      </c>
      <c r="F4" s="20">
        <v>5</v>
      </c>
      <c r="G4" s="20">
        <v>1</v>
      </c>
      <c r="H4" s="20">
        <v>2</v>
      </c>
      <c r="I4" s="21"/>
      <c r="J4" s="22">
        <f>Tabela12457[[#This Row],[cena jednostkowa netto w PLN]]*Tabela12457[[#This Row],[ilość łączna ]]</f>
        <v>0</v>
      </c>
      <c r="K4" s="22">
        <f>Tabela12457[[#This Row],[cena netto łączna]]*1.23</f>
        <v>0</v>
      </c>
      <c r="L4" s="22">
        <f>Tabela12457[[#This Row],[cena jednostkowa netto w PLN]]*Tabela12457[[#This Row],[ilość dla PGE EC ODDZIAŁY]]</f>
        <v>0</v>
      </c>
      <c r="M4" s="22">
        <f>Tabela12457[[#This Row],[cena netto dla PGE EC Oddziały]]*1.23</f>
        <v>0</v>
      </c>
      <c r="N4" s="23">
        <f>Tabela12457[[#This Row],[cena jednostkowa netto w PLN]]*Tabela12457[[#This Row],[ilość dla KOGENERACJA S.A.]]</f>
        <v>0</v>
      </c>
      <c r="O4" s="23">
        <f>Tabela12457[[#This Row],[cena netto dla KOGENERACJA S.A.]]*1.23</f>
        <v>0</v>
      </c>
      <c r="P4" s="23">
        <f>Tabela12457[[#This Row],[cena jednostkowa netto w PLN]]*Tabela12457[[#This Row],[ilość dla PGE Zielona Góra S.A.]]</f>
        <v>0</v>
      </c>
      <c r="Q4" s="23">
        <f>Tabela12457[[#This Row],[cena netto dla PGE Zielona Góra S.A.]]*1.23</f>
        <v>0</v>
      </c>
      <c r="R4" s="23">
        <f>Tabela12457[[#This Row],[cena jednostkowa netto w PLN]]*Tabela12457[[#This Row],[ilość dla PGE Toruń S.A.]]</f>
        <v>0</v>
      </c>
      <c r="S4" s="23">
        <f>Tabela12457[[#This Row],[cena netto dla PGE Toruń S.A.]]*1.23</f>
        <v>0</v>
      </c>
    </row>
    <row r="5" spans="1:19" s="16" customFormat="1" ht="15" customHeight="1" x14ac:dyDescent="0.25">
      <c r="A5" s="18" t="s">
        <v>16</v>
      </c>
      <c r="B5" s="18" t="s">
        <v>17</v>
      </c>
      <c r="C5" s="19" t="s">
        <v>13</v>
      </c>
      <c r="D5" s="20">
        <f>SUM([1]!Tabela12457[[#This Row],[ilość dla PGE EC ODDZIAŁY]:[ilość dla PGE Toruń S.A.]])</f>
        <v>221</v>
      </c>
      <c r="E5" s="20">
        <v>200</v>
      </c>
      <c r="F5" s="20">
        <v>10</v>
      </c>
      <c r="G5" s="20">
        <v>10</v>
      </c>
      <c r="H5" s="20">
        <v>1</v>
      </c>
      <c r="I5" s="21"/>
      <c r="J5" s="22">
        <f>Tabela12457[[#This Row],[cena jednostkowa netto w PLN]]*Tabela12457[[#This Row],[ilość łączna ]]</f>
        <v>0</v>
      </c>
      <c r="K5" s="22">
        <f>Tabela12457[[#This Row],[cena netto łączna]]*1.23</f>
        <v>0</v>
      </c>
      <c r="L5" s="22">
        <f>Tabela12457[[#This Row],[cena jednostkowa netto w PLN]]*Tabela12457[[#This Row],[ilość dla PGE EC ODDZIAŁY]]</f>
        <v>0</v>
      </c>
      <c r="M5" s="22">
        <f>Tabela12457[[#This Row],[cena netto dla PGE EC Oddziały]]*1.23</f>
        <v>0</v>
      </c>
      <c r="N5" s="23">
        <f>Tabela12457[[#This Row],[cena jednostkowa netto w PLN]]*Tabela12457[[#This Row],[ilość dla KOGENERACJA S.A.]]</f>
        <v>0</v>
      </c>
      <c r="O5" s="23">
        <f>Tabela12457[[#This Row],[cena netto dla KOGENERACJA S.A.]]*1.23</f>
        <v>0</v>
      </c>
      <c r="P5" s="23">
        <f>Tabela12457[[#This Row],[cena jednostkowa netto w PLN]]*Tabela12457[[#This Row],[ilość dla PGE Zielona Góra S.A.]]</f>
        <v>0</v>
      </c>
      <c r="Q5" s="23">
        <f>Tabela12457[[#This Row],[cena netto dla PGE Zielona Góra S.A.]]*1.23</f>
        <v>0</v>
      </c>
      <c r="R5" s="23">
        <f>Tabela12457[[#This Row],[cena jednostkowa netto w PLN]]*Tabela12457[[#This Row],[ilość dla PGE Toruń S.A.]]</f>
        <v>0</v>
      </c>
      <c r="S5" s="23">
        <f>Tabela12457[[#This Row],[cena netto dla PGE Toruń S.A.]]*1.23</f>
        <v>0</v>
      </c>
    </row>
    <row r="6" spans="1:19" s="16" customFormat="1" ht="15" customHeight="1" x14ac:dyDescent="0.25">
      <c r="A6" s="17" t="s">
        <v>18</v>
      </c>
      <c r="B6" s="18" t="s">
        <v>19</v>
      </c>
      <c r="C6" s="19" t="s">
        <v>13</v>
      </c>
      <c r="D6" s="20">
        <f>SUM([1]!Tabela12457[[#This Row],[ilość dla PGE EC ODDZIAŁY]:[ilość dla PGE Toruń S.A.]])</f>
        <v>20</v>
      </c>
      <c r="E6" s="20">
        <v>20</v>
      </c>
      <c r="F6" s="20">
        <v>0</v>
      </c>
      <c r="G6" s="20">
        <v>0</v>
      </c>
      <c r="H6" s="20">
        <v>0</v>
      </c>
      <c r="I6" s="21"/>
      <c r="J6" s="22">
        <f>Tabela12457[[#This Row],[cena jednostkowa netto w PLN]]*Tabela12457[[#This Row],[ilość łączna ]]</f>
        <v>0</v>
      </c>
      <c r="K6" s="22">
        <f>Tabela12457[[#This Row],[cena netto łączna]]*1.23</f>
        <v>0</v>
      </c>
      <c r="L6" s="22">
        <f>Tabela12457[[#This Row],[cena jednostkowa netto w PLN]]*Tabela12457[[#This Row],[ilość dla PGE EC ODDZIAŁY]]</f>
        <v>0</v>
      </c>
      <c r="M6" s="22">
        <f>Tabela12457[[#This Row],[cena netto dla PGE EC Oddziały]]*1.23</f>
        <v>0</v>
      </c>
      <c r="N6" s="23">
        <f>Tabela12457[[#This Row],[cena jednostkowa netto w PLN]]*Tabela12457[[#This Row],[ilość dla KOGENERACJA S.A.]]</f>
        <v>0</v>
      </c>
      <c r="O6" s="23">
        <f>Tabela12457[[#This Row],[cena netto dla KOGENERACJA S.A.]]*1.23</f>
        <v>0</v>
      </c>
      <c r="P6" s="23">
        <f>Tabela12457[[#This Row],[cena jednostkowa netto w PLN]]*Tabela12457[[#This Row],[ilość dla PGE Zielona Góra S.A.]]</f>
        <v>0</v>
      </c>
      <c r="Q6" s="23">
        <f>Tabela12457[[#This Row],[cena netto dla PGE Zielona Góra S.A.]]*1.23</f>
        <v>0</v>
      </c>
      <c r="R6" s="23">
        <f>Tabela12457[[#This Row],[cena jednostkowa netto w PLN]]*Tabela12457[[#This Row],[ilość dla PGE Toruń S.A.]]</f>
        <v>0</v>
      </c>
      <c r="S6" s="23">
        <f>Tabela12457[[#This Row],[cena netto dla PGE Toruń S.A.]]*1.23</f>
        <v>0</v>
      </c>
    </row>
    <row r="7" spans="1:19" s="16" customFormat="1" ht="15" customHeight="1" x14ac:dyDescent="0.25">
      <c r="A7" s="18" t="s">
        <v>20</v>
      </c>
      <c r="B7" s="18" t="s">
        <v>21</v>
      </c>
      <c r="C7" s="19" t="s">
        <v>13</v>
      </c>
      <c r="D7" s="20">
        <f>SUM([1]!Tabela12457[[#This Row],[ilość dla PGE EC ODDZIAŁY]:[ilość dla PGE Toruń S.A.]])</f>
        <v>2760</v>
      </c>
      <c r="E7" s="20">
        <v>1800</v>
      </c>
      <c r="F7" s="20">
        <v>660</v>
      </c>
      <c r="G7" s="20">
        <v>150</v>
      </c>
      <c r="H7" s="20">
        <v>150</v>
      </c>
      <c r="I7" s="21"/>
      <c r="J7" s="22">
        <f>Tabela12457[[#This Row],[cena jednostkowa netto w PLN]]*Tabela12457[[#This Row],[ilość łączna ]]</f>
        <v>0</v>
      </c>
      <c r="K7" s="22">
        <f>Tabela12457[[#This Row],[cena netto łączna]]*1.23</f>
        <v>0</v>
      </c>
      <c r="L7" s="22">
        <f>Tabela12457[[#This Row],[cena jednostkowa netto w PLN]]*Tabela12457[[#This Row],[ilość dla PGE EC ODDZIAŁY]]</f>
        <v>0</v>
      </c>
      <c r="M7" s="22">
        <f>Tabela12457[[#This Row],[cena netto dla PGE EC Oddziały]]*1.23</f>
        <v>0</v>
      </c>
      <c r="N7" s="23">
        <f>Tabela12457[[#This Row],[cena jednostkowa netto w PLN]]*Tabela12457[[#This Row],[ilość dla KOGENERACJA S.A.]]</f>
        <v>0</v>
      </c>
      <c r="O7" s="23">
        <f>Tabela12457[[#This Row],[cena netto dla KOGENERACJA S.A.]]*1.23</f>
        <v>0</v>
      </c>
      <c r="P7" s="23">
        <f>Tabela12457[[#This Row],[cena jednostkowa netto w PLN]]*Tabela12457[[#This Row],[ilość dla PGE Zielona Góra S.A.]]</f>
        <v>0</v>
      </c>
      <c r="Q7" s="23">
        <f>Tabela12457[[#This Row],[cena netto dla PGE Zielona Góra S.A.]]*1.23</f>
        <v>0</v>
      </c>
      <c r="R7" s="23">
        <f>Tabela12457[[#This Row],[cena jednostkowa netto w PLN]]*Tabela12457[[#This Row],[ilość dla PGE Toruń S.A.]]</f>
        <v>0</v>
      </c>
      <c r="S7" s="23">
        <f>Tabela12457[[#This Row],[cena netto dla PGE Toruń S.A.]]*1.23</f>
        <v>0</v>
      </c>
    </row>
    <row r="8" spans="1:19" s="16" customFormat="1" ht="15" customHeight="1" x14ac:dyDescent="0.25">
      <c r="A8" s="18" t="s">
        <v>22</v>
      </c>
      <c r="B8" s="18" t="s">
        <v>23</v>
      </c>
      <c r="C8" s="19" t="s">
        <v>13</v>
      </c>
      <c r="D8" s="20">
        <f>SUM([1]!Tabela12457[[#This Row],[ilość dla PGE EC ODDZIAŁY]:[ilość dla PGE Toruń S.A.]])</f>
        <v>34</v>
      </c>
      <c r="E8" s="20">
        <v>20</v>
      </c>
      <c r="F8" s="20">
        <v>10</v>
      </c>
      <c r="G8" s="20">
        <v>2</v>
      </c>
      <c r="H8" s="20">
        <v>2</v>
      </c>
      <c r="I8" s="21"/>
      <c r="J8" s="22">
        <f>Tabela12457[[#This Row],[cena jednostkowa netto w PLN]]*Tabela12457[[#This Row],[ilość łączna ]]</f>
        <v>0</v>
      </c>
      <c r="K8" s="22">
        <f>Tabela12457[[#This Row],[cena netto łączna]]*1.23</f>
        <v>0</v>
      </c>
      <c r="L8" s="22">
        <f>Tabela12457[[#This Row],[cena jednostkowa netto w PLN]]*Tabela12457[[#This Row],[ilość dla PGE EC ODDZIAŁY]]</f>
        <v>0</v>
      </c>
      <c r="M8" s="22">
        <f>Tabela12457[[#This Row],[cena netto dla PGE EC Oddziały]]*1.23</f>
        <v>0</v>
      </c>
      <c r="N8" s="23">
        <f>Tabela12457[[#This Row],[cena jednostkowa netto w PLN]]*Tabela12457[[#This Row],[ilość dla KOGENERACJA S.A.]]</f>
        <v>0</v>
      </c>
      <c r="O8" s="23">
        <f>Tabela12457[[#This Row],[cena netto dla KOGENERACJA S.A.]]*1.23</f>
        <v>0</v>
      </c>
      <c r="P8" s="23">
        <f>Tabela12457[[#This Row],[cena jednostkowa netto w PLN]]*Tabela12457[[#This Row],[ilość dla PGE Zielona Góra S.A.]]</f>
        <v>0</v>
      </c>
      <c r="Q8" s="23">
        <f>Tabela12457[[#This Row],[cena netto dla PGE Zielona Góra S.A.]]*1.23</f>
        <v>0</v>
      </c>
      <c r="R8" s="23">
        <f>Tabela12457[[#This Row],[cena jednostkowa netto w PLN]]*Tabela12457[[#This Row],[ilość dla PGE Toruń S.A.]]</f>
        <v>0</v>
      </c>
      <c r="S8" s="23">
        <f>Tabela12457[[#This Row],[cena netto dla PGE Toruń S.A.]]*1.23</f>
        <v>0</v>
      </c>
    </row>
    <row r="9" spans="1:19" s="16" customFormat="1" ht="15" customHeight="1" x14ac:dyDescent="0.25">
      <c r="A9" s="18" t="s">
        <v>24</v>
      </c>
      <c r="B9" s="18" t="s">
        <v>25</v>
      </c>
      <c r="C9" s="19" t="s">
        <v>13</v>
      </c>
      <c r="D9" s="20">
        <f>SUM([1]!Tabela12457[[#This Row],[ilość dla PGE EC ODDZIAŁY]:[ilość dla PGE Toruń S.A.]])</f>
        <v>500</v>
      </c>
      <c r="E9" s="20">
        <v>400</v>
      </c>
      <c r="F9" s="20">
        <v>20</v>
      </c>
      <c r="G9" s="20">
        <v>40</v>
      </c>
      <c r="H9" s="20">
        <v>40</v>
      </c>
      <c r="I9" s="21"/>
      <c r="J9" s="22">
        <f>Tabela12457[[#This Row],[cena jednostkowa netto w PLN]]*Tabela12457[[#This Row],[ilość łączna ]]</f>
        <v>0</v>
      </c>
      <c r="K9" s="22">
        <f>Tabela12457[[#This Row],[cena netto łączna]]*1.23</f>
        <v>0</v>
      </c>
      <c r="L9" s="22">
        <f>Tabela12457[[#This Row],[cena jednostkowa netto w PLN]]*Tabela12457[[#This Row],[ilość dla PGE EC ODDZIAŁY]]</f>
        <v>0</v>
      </c>
      <c r="M9" s="22">
        <f>Tabela12457[[#This Row],[cena netto dla PGE EC Oddziały]]*1.23</f>
        <v>0</v>
      </c>
      <c r="N9" s="23">
        <f>Tabela12457[[#This Row],[cena jednostkowa netto w PLN]]*Tabela12457[[#This Row],[ilość dla KOGENERACJA S.A.]]</f>
        <v>0</v>
      </c>
      <c r="O9" s="23">
        <f>Tabela12457[[#This Row],[cena netto dla KOGENERACJA S.A.]]*1.23</f>
        <v>0</v>
      </c>
      <c r="P9" s="23">
        <f>Tabela12457[[#This Row],[cena jednostkowa netto w PLN]]*Tabela12457[[#This Row],[ilość dla PGE Zielona Góra S.A.]]</f>
        <v>0</v>
      </c>
      <c r="Q9" s="23">
        <f>Tabela12457[[#This Row],[cena netto dla PGE Zielona Góra S.A.]]*1.23</f>
        <v>0</v>
      </c>
      <c r="R9" s="23">
        <f>Tabela12457[[#This Row],[cena jednostkowa netto w PLN]]*Tabela12457[[#This Row],[ilość dla PGE Toruń S.A.]]</f>
        <v>0</v>
      </c>
      <c r="S9" s="23">
        <f>Tabela12457[[#This Row],[cena netto dla PGE Toruń S.A.]]*1.23</f>
        <v>0</v>
      </c>
    </row>
    <row r="10" spans="1:19" s="16" customFormat="1" ht="15" customHeight="1" x14ac:dyDescent="0.25">
      <c r="A10" s="18" t="s">
        <v>26</v>
      </c>
      <c r="B10" s="18" t="s">
        <v>27</v>
      </c>
      <c r="C10" s="19" t="s">
        <v>13</v>
      </c>
      <c r="D10" s="20">
        <f>SUM([1]!Tabela12457[[#This Row],[ilość dla PGE EC ODDZIAŁY]:[ilość dla PGE Toruń S.A.]])</f>
        <v>518</v>
      </c>
      <c r="E10" s="20">
        <v>500</v>
      </c>
      <c r="F10" s="20">
        <v>10</v>
      </c>
      <c r="G10" s="20">
        <v>4</v>
      </c>
      <c r="H10" s="20">
        <v>4</v>
      </c>
      <c r="I10" s="21"/>
      <c r="J10" s="22">
        <f>Tabela12457[[#This Row],[cena jednostkowa netto w PLN]]*Tabela12457[[#This Row],[ilość łączna ]]</f>
        <v>0</v>
      </c>
      <c r="K10" s="22">
        <f>Tabela12457[[#This Row],[cena netto łączna]]*1.23</f>
        <v>0</v>
      </c>
      <c r="L10" s="22">
        <f>Tabela12457[[#This Row],[cena jednostkowa netto w PLN]]*Tabela12457[[#This Row],[ilość dla PGE EC ODDZIAŁY]]</f>
        <v>0</v>
      </c>
      <c r="M10" s="22">
        <f>Tabela12457[[#This Row],[cena netto dla PGE EC Oddziały]]*1.23</f>
        <v>0</v>
      </c>
      <c r="N10" s="23">
        <f>Tabela12457[[#This Row],[cena jednostkowa netto w PLN]]*Tabela12457[[#This Row],[ilość dla KOGENERACJA S.A.]]</f>
        <v>0</v>
      </c>
      <c r="O10" s="23">
        <f>Tabela12457[[#This Row],[cena netto dla KOGENERACJA S.A.]]*1.23</f>
        <v>0</v>
      </c>
      <c r="P10" s="23">
        <f>Tabela12457[[#This Row],[cena jednostkowa netto w PLN]]*Tabela12457[[#This Row],[ilość dla PGE Zielona Góra S.A.]]</f>
        <v>0</v>
      </c>
      <c r="Q10" s="23">
        <f>Tabela12457[[#This Row],[cena netto dla PGE Zielona Góra S.A.]]*1.23</f>
        <v>0</v>
      </c>
      <c r="R10" s="23">
        <f>Tabela12457[[#This Row],[cena jednostkowa netto w PLN]]*Tabela12457[[#This Row],[ilość dla PGE Toruń S.A.]]</f>
        <v>0</v>
      </c>
      <c r="S10" s="23">
        <f>Tabela12457[[#This Row],[cena netto dla PGE Toruń S.A.]]*1.23</f>
        <v>0</v>
      </c>
    </row>
    <row r="11" spans="1:19" s="16" customFormat="1" ht="15" customHeight="1" x14ac:dyDescent="0.25">
      <c r="A11" s="18" t="s">
        <v>28</v>
      </c>
      <c r="B11" s="18" t="s">
        <v>29</v>
      </c>
      <c r="C11" s="19" t="s">
        <v>13</v>
      </c>
      <c r="D11" s="20">
        <f>SUM([1]!Tabela12457[[#This Row],[ilość dla PGE EC ODDZIAŁY]:[ilość dla PGE Toruń S.A.]])</f>
        <v>59</v>
      </c>
      <c r="E11" s="20">
        <v>50</v>
      </c>
      <c r="F11" s="20">
        <v>5</v>
      </c>
      <c r="G11" s="20">
        <v>2</v>
      </c>
      <c r="H11" s="20">
        <v>2</v>
      </c>
      <c r="I11" s="21"/>
      <c r="J11" s="22">
        <f>Tabela12457[[#This Row],[cena jednostkowa netto w PLN]]*Tabela12457[[#This Row],[ilość łączna ]]</f>
        <v>0</v>
      </c>
      <c r="K11" s="22">
        <f>Tabela12457[[#This Row],[cena netto łączna]]*1.23</f>
        <v>0</v>
      </c>
      <c r="L11" s="22">
        <f>Tabela12457[[#This Row],[cena jednostkowa netto w PLN]]*Tabela12457[[#This Row],[ilość dla PGE EC ODDZIAŁY]]</f>
        <v>0</v>
      </c>
      <c r="M11" s="22">
        <f>Tabela12457[[#This Row],[cena netto dla PGE EC Oddziały]]*1.23</f>
        <v>0</v>
      </c>
      <c r="N11" s="23">
        <f>Tabela12457[[#This Row],[cena jednostkowa netto w PLN]]*Tabela12457[[#This Row],[ilość dla KOGENERACJA S.A.]]</f>
        <v>0</v>
      </c>
      <c r="O11" s="23">
        <f>Tabela12457[[#This Row],[cena netto dla KOGENERACJA S.A.]]*1.23</f>
        <v>0</v>
      </c>
      <c r="P11" s="23">
        <f>Tabela12457[[#This Row],[cena jednostkowa netto w PLN]]*Tabela12457[[#This Row],[ilość dla PGE Zielona Góra S.A.]]</f>
        <v>0</v>
      </c>
      <c r="Q11" s="23">
        <f>Tabela12457[[#This Row],[cena netto dla PGE Zielona Góra S.A.]]*1.23</f>
        <v>0</v>
      </c>
      <c r="R11" s="23">
        <f>Tabela12457[[#This Row],[cena jednostkowa netto w PLN]]*Tabela12457[[#This Row],[ilość dla PGE Toruń S.A.]]</f>
        <v>0</v>
      </c>
      <c r="S11" s="23">
        <f>Tabela12457[[#This Row],[cena netto dla PGE Toruń S.A.]]*1.23</f>
        <v>0</v>
      </c>
    </row>
    <row r="12" spans="1:19" s="16" customFormat="1" ht="15" customHeight="1" x14ac:dyDescent="0.25">
      <c r="A12" s="17" t="s">
        <v>30</v>
      </c>
      <c r="B12" s="18" t="s">
        <v>31</v>
      </c>
      <c r="C12" s="19" t="s">
        <v>13</v>
      </c>
      <c r="D12" s="20">
        <f>SUM([1]!Tabela12457[[#This Row],[ilość dla PGE EC ODDZIAŁY]:[ilość dla PGE Toruń S.A.]])</f>
        <v>700</v>
      </c>
      <c r="E12" s="20">
        <v>600</v>
      </c>
      <c r="F12" s="20">
        <v>0</v>
      </c>
      <c r="G12" s="20">
        <v>50</v>
      </c>
      <c r="H12" s="20">
        <v>50</v>
      </c>
      <c r="I12" s="21"/>
      <c r="J12" s="22">
        <f>Tabela12457[[#This Row],[cena jednostkowa netto w PLN]]*Tabela12457[[#This Row],[ilość łączna ]]</f>
        <v>0</v>
      </c>
      <c r="K12" s="22">
        <f>Tabela12457[[#This Row],[cena netto łączna]]*1.23</f>
        <v>0</v>
      </c>
      <c r="L12" s="22">
        <f>Tabela12457[[#This Row],[cena jednostkowa netto w PLN]]*Tabela12457[[#This Row],[ilość dla PGE EC ODDZIAŁY]]</f>
        <v>0</v>
      </c>
      <c r="M12" s="22">
        <f>Tabela12457[[#This Row],[cena netto dla PGE EC Oddziały]]*1.23</f>
        <v>0</v>
      </c>
      <c r="N12" s="23">
        <f>Tabela12457[[#This Row],[cena jednostkowa netto w PLN]]*Tabela12457[[#This Row],[ilość dla KOGENERACJA S.A.]]</f>
        <v>0</v>
      </c>
      <c r="O12" s="23">
        <f>Tabela12457[[#This Row],[cena netto dla KOGENERACJA S.A.]]*1.23</f>
        <v>0</v>
      </c>
      <c r="P12" s="23">
        <f>Tabela12457[[#This Row],[cena jednostkowa netto w PLN]]*Tabela12457[[#This Row],[ilość dla PGE Zielona Góra S.A.]]</f>
        <v>0</v>
      </c>
      <c r="Q12" s="23">
        <f>Tabela12457[[#This Row],[cena netto dla PGE Zielona Góra S.A.]]*1.23</f>
        <v>0</v>
      </c>
      <c r="R12" s="23">
        <f>Tabela12457[[#This Row],[cena jednostkowa netto w PLN]]*Tabela12457[[#This Row],[ilość dla PGE Toruń S.A.]]</f>
        <v>0</v>
      </c>
      <c r="S12" s="23">
        <f>Tabela12457[[#This Row],[cena netto dla PGE Toruń S.A.]]*1.23</f>
        <v>0</v>
      </c>
    </row>
    <row r="13" spans="1:19" s="16" customFormat="1" ht="15" customHeight="1" x14ac:dyDescent="0.25">
      <c r="A13" s="17" t="s">
        <v>32</v>
      </c>
      <c r="B13" s="18" t="s">
        <v>33</v>
      </c>
      <c r="C13" s="19" t="s">
        <v>13</v>
      </c>
      <c r="D13" s="20">
        <f>SUM([1]!Tabela12457[[#This Row],[ilość dla PGE EC ODDZIAŁY]:[ilość dla PGE Toruń S.A.]])</f>
        <v>74</v>
      </c>
      <c r="E13" s="20">
        <v>60</v>
      </c>
      <c r="F13" s="20">
        <v>10</v>
      </c>
      <c r="G13" s="20">
        <v>2</v>
      </c>
      <c r="H13" s="20">
        <v>2</v>
      </c>
      <c r="I13" s="21"/>
      <c r="J13" s="22">
        <f>Tabela12457[[#This Row],[cena jednostkowa netto w PLN]]*Tabela12457[[#This Row],[ilość łączna ]]</f>
        <v>0</v>
      </c>
      <c r="K13" s="22">
        <f>Tabela12457[[#This Row],[cena netto łączna]]*1.23</f>
        <v>0</v>
      </c>
      <c r="L13" s="22">
        <f>Tabela12457[[#This Row],[cena jednostkowa netto w PLN]]*Tabela12457[[#This Row],[ilość dla PGE EC ODDZIAŁY]]</f>
        <v>0</v>
      </c>
      <c r="M13" s="22">
        <f>Tabela12457[[#This Row],[cena netto dla PGE EC Oddziały]]*1.23</f>
        <v>0</v>
      </c>
      <c r="N13" s="23">
        <f>Tabela12457[[#This Row],[cena jednostkowa netto w PLN]]*Tabela12457[[#This Row],[ilość dla KOGENERACJA S.A.]]</f>
        <v>0</v>
      </c>
      <c r="O13" s="23">
        <f>Tabela12457[[#This Row],[cena netto dla KOGENERACJA S.A.]]*1.23</f>
        <v>0</v>
      </c>
      <c r="P13" s="23">
        <f>Tabela12457[[#This Row],[cena jednostkowa netto w PLN]]*Tabela12457[[#This Row],[ilość dla PGE Zielona Góra S.A.]]</f>
        <v>0</v>
      </c>
      <c r="Q13" s="23">
        <f>Tabela12457[[#This Row],[cena netto dla PGE Zielona Góra S.A.]]*1.23</f>
        <v>0</v>
      </c>
      <c r="R13" s="23">
        <f>Tabela12457[[#This Row],[cena jednostkowa netto w PLN]]*Tabela12457[[#This Row],[ilość dla PGE Toruń S.A.]]</f>
        <v>0</v>
      </c>
      <c r="S13" s="23">
        <f>Tabela12457[[#This Row],[cena netto dla PGE Toruń S.A.]]*1.23</f>
        <v>0</v>
      </c>
    </row>
    <row r="14" spans="1:19" s="16" customFormat="1" ht="15" customHeight="1" x14ac:dyDescent="0.25">
      <c r="A14" s="18" t="s">
        <v>34</v>
      </c>
      <c r="B14" s="18" t="s">
        <v>35</v>
      </c>
      <c r="C14" s="19" t="s">
        <v>13</v>
      </c>
      <c r="D14" s="20">
        <f>SUM([1]!Tabela12457[[#This Row],[ilość dla PGE EC ODDZIAŁY]:[ilość dla PGE Toruń S.A.]])</f>
        <v>10</v>
      </c>
      <c r="E14" s="20">
        <v>10</v>
      </c>
      <c r="F14" s="20">
        <v>0</v>
      </c>
      <c r="G14" s="20">
        <v>0</v>
      </c>
      <c r="H14" s="20">
        <v>0</v>
      </c>
      <c r="I14" s="21"/>
      <c r="J14" s="22">
        <f>Tabela12457[[#This Row],[cena jednostkowa netto w PLN]]*Tabela12457[[#This Row],[ilość łączna ]]</f>
        <v>0</v>
      </c>
      <c r="K14" s="22">
        <f>Tabela12457[[#This Row],[cena netto łączna]]*1.23</f>
        <v>0</v>
      </c>
      <c r="L14" s="22">
        <f>Tabela12457[[#This Row],[cena jednostkowa netto w PLN]]*Tabela12457[[#This Row],[ilość dla PGE EC ODDZIAŁY]]</f>
        <v>0</v>
      </c>
      <c r="M14" s="22">
        <f>Tabela12457[[#This Row],[cena netto dla PGE EC Oddziały]]*1.23</f>
        <v>0</v>
      </c>
      <c r="N14" s="23">
        <f>Tabela12457[[#This Row],[cena jednostkowa netto w PLN]]*Tabela12457[[#This Row],[ilość dla KOGENERACJA S.A.]]</f>
        <v>0</v>
      </c>
      <c r="O14" s="23">
        <f>Tabela12457[[#This Row],[cena netto dla KOGENERACJA S.A.]]*1.23</f>
        <v>0</v>
      </c>
      <c r="P14" s="23">
        <f>Tabela12457[[#This Row],[cena jednostkowa netto w PLN]]*Tabela12457[[#This Row],[ilość dla PGE Zielona Góra S.A.]]</f>
        <v>0</v>
      </c>
      <c r="Q14" s="23">
        <f>Tabela12457[[#This Row],[cena netto dla PGE Zielona Góra S.A.]]*1.23</f>
        <v>0</v>
      </c>
      <c r="R14" s="23">
        <f>Tabela12457[[#This Row],[cena jednostkowa netto w PLN]]*Tabela12457[[#This Row],[ilość dla PGE Toruń S.A.]]</f>
        <v>0</v>
      </c>
      <c r="S14" s="23">
        <f>Tabela12457[[#This Row],[cena netto dla PGE Toruń S.A.]]*1.23</f>
        <v>0</v>
      </c>
    </row>
    <row r="15" spans="1:19" s="16" customFormat="1" ht="15" customHeight="1" x14ac:dyDescent="0.25">
      <c r="A15" s="18" t="s">
        <v>36</v>
      </c>
      <c r="B15" s="18" t="s">
        <v>37</v>
      </c>
      <c r="C15" s="19" t="s">
        <v>13</v>
      </c>
      <c r="D15" s="20">
        <f>SUM([1]!Tabela12457[[#This Row],[ilość dla PGE EC ODDZIAŁY]:[ilość dla PGE Toruń S.A.]])</f>
        <v>10</v>
      </c>
      <c r="E15" s="20">
        <v>10</v>
      </c>
      <c r="F15" s="20">
        <v>0</v>
      </c>
      <c r="G15" s="20">
        <v>0</v>
      </c>
      <c r="H15" s="20">
        <v>0</v>
      </c>
      <c r="I15" s="21"/>
      <c r="J15" s="22">
        <f>Tabela12457[[#This Row],[cena jednostkowa netto w PLN]]*Tabela12457[[#This Row],[ilość łączna ]]</f>
        <v>0</v>
      </c>
      <c r="K15" s="22">
        <f>Tabela12457[[#This Row],[cena netto łączna]]*1.23</f>
        <v>0</v>
      </c>
      <c r="L15" s="22">
        <f>Tabela12457[[#This Row],[cena jednostkowa netto w PLN]]*Tabela12457[[#This Row],[ilość dla PGE EC ODDZIAŁY]]</f>
        <v>0</v>
      </c>
      <c r="M15" s="22">
        <f>Tabela12457[[#This Row],[cena netto dla PGE EC Oddziały]]*1.23</f>
        <v>0</v>
      </c>
      <c r="N15" s="23">
        <f>Tabela12457[[#This Row],[cena jednostkowa netto w PLN]]*Tabela12457[[#This Row],[ilość dla KOGENERACJA S.A.]]</f>
        <v>0</v>
      </c>
      <c r="O15" s="23">
        <f>Tabela12457[[#This Row],[cena netto dla KOGENERACJA S.A.]]*1.23</f>
        <v>0</v>
      </c>
      <c r="P15" s="23">
        <f>Tabela12457[[#This Row],[cena jednostkowa netto w PLN]]*Tabela12457[[#This Row],[ilość dla PGE Zielona Góra S.A.]]</f>
        <v>0</v>
      </c>
      <c r="Q15" s="23">
        <f>Tabela12457[[#This Row],[cena netto dla PGE Zielona Góra S.A.]]*1.23</f>
        <v>0</v>
      </c>
      <c r="R15" s="23">
        <f>Tabela12457[[#This Row],[cena jednostkowa netto w PLN]]*Tabela12457[[#This Row],[ilość dla PGE Toruń S.A.]]</f>
        <v>0</v>
      </c>
      <c r="S15" s="23">
        <f>Tabela12457[[#This Row],[cena netto dla PGE Toruń S.A.]]*1.23</f>
        <v>0</v>
      </c>
    </row>
    <row r="16" spans="1:19" ht="15" customHeight="1" x14ac:dyDescent="0.25">
      <c r="A16" s="17" t="s">
        <v>38</v>
      </c>
      <c r="B16" s="18" t="s">
        <v>39</v>
      </c>
      <c r="C16" s="19" t="s">
        <v>13</v>
      </c>
      <c r="D16" s="20">
        <f>SUM([1]!Tabela12457[[#This Row],[ilość dla PGE EC ODDZIAŁY]:[ilość dla PGE Toruń S.A.]])</f>
        <v>1180</v>
      </c>
      <c r="E16" s="20">
        <v>1000</v>
      </c>
      <c r="F16" s="20">
        <v>20</v>
      </c>
      <c r="G16" s="20">
        <v>80</v>
      </c>
      <c r="H16" s="20">
        <v>80</v>
      </c>
      <c r="I16" s="21"/>
      <c r="J16" s="22">
        <f>Tabela12457[[#This Row],[cena jednostkowa netto w PLN]]*Tabela12457[[#This Row],[ilość łączna ]]</f>
        <v>0</v>
      </c>
      <c r="K16" s="22">
        <f>Tabela12457[[#This Row],[cena netto łączna]]*1.23</f>
        <v>0</v>
      </c>
      <c r="L16" s="22">
        <f>Tabela12457[[#This Row],[cena jednostkowa netto w PLN]]*Tabela12457[[#This Row],[ilość dla PGE EC ODDZIAŁY]]</f>
        <v>0</v>
      </c>
      <c r="M16" s="22">
        <f>Tabela12457[[#This Row],[cena netto dla PGE EC Oddziały]]*1.23</f>
        <v>0</v>
      </c>
      <c r="N16" s="23">
        <f>Tabela12457[[#This Row],[cena jednostkowa netto w PLN]]*Tabela12457[[#This Row],[ilość dla KOGENERACJA S.A.]]</f>
        <v>0</v>
      </c>
      <c r="O16" s="23">
        <f>Tabela12457[[#This Row],[cena netto dla KOGENERACJA S.A.]]*1.23</f>
        <v>0</v>
      </c>
      <c r="P16" s="23">
        <f>Tabela12457[[#This Row],[cena jednostkowa netto w PLN]]*Tabela12457[[#This Row],[ilość dla PGE Zielona Góra S.A.]]</f>
        <v>0</v>
      </c>
      <c r="Q16" s="23">
        <f>Tabela12457[[#This Row],[cena netto dla PGE Zielona Góra S.A.]]*1.23</f>
        <v>0</v>
      </c>
      <c r="R16" s="23">
        <f>Tabela12457[[#This Row],[cena jednostkowa netto w PLN]]*Tabela12457[[#This Row],[ilość dla PGE Toruń S.A.]]</f>
        <v>0</v>
      </c>
      <c r="S16" s="23">
        <f>Tabela12457[[#This Row],[cena netto dla PGE Toruń S.A.]]*1.23</f>
        <v>0</v>
      </c>
    </row>
    <row r="17" spans="1:19" ht="15" customHeight="1" x14ac:dyDescent="0.25">
      <c r="A17" s="18" t="s">
        <v>40</v>
      </c>
      <c r="B17" s="18" t="s">
        <v>41</v>
      </c>
      <c r="C17" s="19" t="s">
        <v>13</v>
      </c>
      <c r="D17" s="20">
        <f>SUM([1]!Tabela12457[[#This Row],[ilość dla PGE EC ODDZIAŁY]:[ilość dla PGE Toruń S.A.]])</f>
        <v>209</v>
      </c>
      <c r="E17" s="20">
        <v>200</v>
      </c>
      <c r="F17" s="20">
        <v>0</v>
      </c>
      <c r="G17" s="20">
        <v>4</v>
      </c>
      <c r="H17" s="20">
        <v>5</v>
      </c>
      <c r="I17" s="21"/>
      <c r="J17" s="22">
        <f>Tabela12457[[#This Row],[cena jednostkowa netto w PLN]]*Tabela12457[[#This Row],[ilość łączna ]]</f>
        <v>0</v>
      </c>
      <c r="K17" s="22">
        <f>Tabela12457[[#This Row],[cena netto łączna]]*1.23</f>
        <v>0</v>
      </c>
      <c r="L17" s="22">
        <f>Tabela12457[[#This Row],[cena jednostkowa netto w PLN]]*Tabela12457[[#This Row],[ilość dla PGE EC ODDZIAŁY]]</f>
        <v>0</v>
      </c>
      <c r="M17" s="22">
        <f>Tabela12457[[#This Row],[cena netto dla PGE EC Oddziały]]*1.23</f>
        <v>0</v>
      </c>
      <c r="N17" s="23">
        <f>Tabela12457[[#This Row],[cena jednostkowa netto w PLN]]*Tabela12457[[#This Row],[ilość dla KOGENERACJA S.A.]]</f>
        <v>0</v>
      </c>
      <c r="O17" s="23">
        <f>Tabela12457[[#This Row],[cena netto dla KOGENERACJA S.A.]]*1.23</f>
        <v>0</v>
      </c>
      <c r="P17" s="23">
        <f>Tabela12457[[#This Row],[cena jednostkowa netto w PLN]]*Tabela12457[[#This Row],[ilość dla PGE Zielona Góra S.A.]]</f>
        <v>0</v>
      </c>
      <c r="Q17" s="23">
        <f>Tabela12457[[#This Row],[cena netto dla PGE Zielona Góra S.A.]]*1.23</f>
        <v>0</v>
      </c>
      <c r="R17" s="23">
        <f>Tabela12457[[#This Row],[cena jednostkowa netto w PLN]]*Tabela12457[[#This Row],[ilość dla PGE Toruń S.A.]]</f>
        <v>0</v>
      </c>
      <c r="S17" s="23">
        <f>Tabela12457[[#This Row],[cena netto dla PGE Toruń S.A.]]*1.23</f>
        <v>0</v>
      </c>
    </row>
    <row r="18" spans="1:19" s="16" customFormat="1" x14ac:dyDescent="0.25">
      <c r="A18" s="18" t="s">
        <v>42</v>
      </c>
      <c r="B18" s="18" t="s">
        <v>43</v>
      </c>
      <c r="C18" s="19" t="s">
        <v>13</v>
      </c>
      <c r="D18" s="20">
        <f>SUM([1]!Tabela12457[[#This Row],[ilość dla PGE EC ODDZIAŁY]:[ilość dla PGE Toruń S.A.]])</f>
        <v>3580</v>
      </c>
      <c r="E18" s="20">
        <v>2000</v>
      </c>
      <c r="F18" s="20">
        <v>1200</v>
      </c>
      <c r="G18" s="20">
        <v>280</v>
      </c>
      <c r="H18" s="20">
        <v>100</v>
      </c>
      <c r="I18" s="25"/>
      <c r="J18" s="22">
        <f>Tabela12457[[#This Row],[cena jednostkowa netto w PLN]]*Tabela12457[[#This Row],[ilość łączna ]]</f>
        <v>0</v>
      </c>
      <c r="K18" s="22">
        <f>Tabela12457[[#This Row],[cena netto łączna]]*1.23</f>
        <v>0</v>
      </c>
      <c r="L18" s="22">
        <f>Tabela12457[[#This Row],[cena jednostkowa netto w PLN]]*Tabela12457[[#This Row],[ilość dla PGE EC ODDZIAŁY]]</f>
        <v>0</v>
      </c>
      <c r="M18" s="22">
        <f>Tabela12457[[#This Row],[cena netto dla PGE EC Oddziały]]*1.23</f>
        <v>0</v>
      </c>
      <c r="N18" s="23">
        <f>Tabela12457[[#This Row],[cena jednostkowa netto w PLN]]*Tabela12457[[#This Row],[ilość dla KOGENERACJA S.A.]]</f>
        <v>0</v>
      </c>
      <c r="O18" s="23">
        <f>Tabela12457[[#This Row],[cena netto dla KOGENERACJA S.A.]]*1.23</f>
        <v>0</v>
      </c>
      <c r="P18" s="23">
        <f>Tabela12457[[#This Row],[cena jednostkowa netto w PLN]]*Tabela12457[[#This Row],[ilość dla PGE Zielona Góra S.A.]]</f>
        <v>0</v>
      </c>
      <c r="Q18" s="23">
        <f>Tabela12457[[#This Row],[cena netto dla PGE Zielona Góra S.A.]]*1.23</f>
        <v>0</v>
      </c>
      <c r="R18" s="23">
        <f>Tabela12457[[#This Row],[cena jednostkowa netto w PLN]]*Tabela12457[[#This Row],[ilość dla PGE Toruń S.A.]]</f>
        <v>0</v>
      </c>
      <c r="S18" s="23">
        <f>Tabela12457[[#This Row],[cena netto dla PGE Toruń S.A.]]*1.23</f>
        <v>0</v>
      </c>
    </row>
    <row r="19" spans="1:19" s="16" customFormat="1" ht="15" customHeight="1" x14ac:dyDescent="0.25">
      <c r="A19" s="18" t="s">
        <v>44</v>
      </c>
      <c r="B19" s="18" t="s">
        <v>45</v>
      </c>
      <c r="C19" s="19" t="s">
        <v>13</v>
      </c>
      <c r="D19" s="20">
        <f>SUM([1]!Tabela12457[[#This Row],[ilość dla PGE EC ODDZIAŁY]:[ilość dla PGE Toruń S.A.]])</f>
        <v>75</v>
      </c>
      <c r="E19" s="20">
        <v>50</v>
      </c>
      <c r="F19" s="20">
        <v>10</v>
      </c>
      <c r="G19" s="20">
        <v>5</v>
      </c>
      <c r="H19" s="20">
        <v>10</v>
      </c>
      <c r="I19" s="21"/>
      <c r="J19" s="22">
        <f>Tabela12457[[#This Row],[cena jednostkowa netto w PLN]]*Tabela12457[[#This Row],[ilość łączna ]]</f>
        <v>0</v>
      </c>
      <c r="K19" s="22">
        <f>Tabela12457[[#This Row],[cena netto łączna]]*1.23</f>
        <v>0</v>
      </c>
      <c r="L19" s="22">
        <f>Tabela12457[[#This Row],[cena jednostkowa netto w PLN]]*Tabela12457[[#This Row],[ilość dla PGE EC ODDZIAŁY]]</f>
        <v>0</v>
      </c>
      <c r="M19" s="22">
        <f>Tabela12457[[#This Row],[cena netto dla PGE EC Oddziały]]*1.23</f>
        <v>0</v>
      </c>
      <c r="N19" s="23">
        <f>Tabela12457[[#This Row],[cena jednostkowa netto w PLN]]*Tabela12457[[#This Row],[ilość dla KOGENERACJA S.A.]]</f>
        <v>0</v>
      </c>
      <c r="O19" s="23">
        <f>Tabela12457[[#This Row],[cena netto dla KOGENERACJA S.A.]]*1.23</f>
        <v>0</v>
      </c>
      <c r="P19" s="23">
        <f>Tabela12457[[#This Row],[cena jednostkowa netto w PLN]]*Tabela12457[[#This Row],[ilość dla PGE Zielona Góra S.A.]]</f>
        <v>0</v>
      </c>
      <c r="Q19" s="23">
        <f>Tabela12457[[#This Row],[cena netto dla PGE Zielona Góra S.A.]]*1.23</f>
        <v>0</v>
      </c>
      <c r="R19" s="23">
        <f>Tabela12457[[#This Row],[cena jednostkowa netto w PLN]]*Tabela12457[[#This Row],[ilość dla PGE Toruń S.A.]]</f>
        <v>0</v>
      </c>
      <c r="S19" s="23">
        <f>Tabela12457[[#This Row],[cena netto dla PGE Toruń S.A.]]*1.23</f>
        <v>0</v>
      </c>
    </row>
    <row r="20" spans="1:19" s="16" customFormat="1" ht="15" customHeight="1" x14ac:dyDescent="0.25">
      <c r="A20" s="17" t="s">
        <v>46</v>
      </c>
      <c r="B20" s="18" t="s">
        <v>47</v>
      </c>
      <c r="C20" s="19" t="s">
        <v>13</v>
      </c>
      <c r="D20" s="20">
        <f>SUM([1]!Tabela12457[[#This Row],[ilość dla PGE EC ODDZIAŁY]:[ilość dla PGE Toruń S.A.]])</f>
        <v>1120</v>
      </c>
      <c r="E20" s="20">
        <v>1000</v>
      </c>
      <c r="F20" s="20">
        <v>0</v>
      </c>
      <c r="G20" s="20">
        <v>20</v>
      </c>
      <c r="H20" s="20">
        <v>100</v>
      </c>
      <c r="I20" s="21"/>
      <c r="J20" s="22">
        <f>Tabela12457[[#This Row],[cena jednostkowa netto w PLN]]*Tabela12457[[#This Row],[ilość łączna ]]</f>
        <v>0</v>
      </c>
      <c r="K20" s="22">
        <f>Tabela12457[[#This Row],[cena netto łączna]]*1.23</f>
        <v>0</v>
      </c>
      <c r="L20" s="22">
        <f>Tabela12457[[#This Row],[cena jednostkowa netto w PLN]]*Tabela12457[[#This Row],[ilość dla PGE EC ODDZIAŁY]]</f>
        <v>0</v>
      </c>
      <c r="M20" s="22">
        <f>Tabela12457[[#This Row],[cena netto dla PGE EC Oddziały]]*1.23</f>
        <v>0</v>
      </c>
      <c r="N20" s="23">
        <f>Tabela12457[[#This Row],[cena jednostkowa netto w PLN]]*Tabela12457[[#This Row],[ilość dla KOGENERACJA S.A.]]</f>
        <v>0</v>
      </c>
      <c r="O20" s="23">
        <f>Tabela12457[[#This Row],[cena netto dla KOGENERACJA S.A.]]*1.23</f>
        <v>0</v>
      </c>
      <c r="P20" s="23">
        <f>Tabela12457[[#This Row],[cena jednostkowa netto w PLN]]*Tabela12457[[#This Row],[ilość dla PGE Zielona Góra S.A.]]</f>
        <v>0</v>
      </c>
      <c r="Q20" s="23">
        <f>Tabela12457[[#This Row],[cena netto dla PGE Zielona Góra S.A.]]*1.23</f>
        <v>0</v>
      </c>
      <c r="R20" s="23">
        <f>Tabela12457[[#This Row],[cena jednostkowa netto w PLN]]*Tabela12457[[#This Row],[ilość dla PGE Toruń S.A.]]</f>
        <v>0</v>
      </c>
      <c r="S20" s="23">
        <f>Tabela12457[[#This Row],[cena netto dla PGE Toruń S.A.]]*1.23</f>
        <v>0</v>
      </c>
    </row>
    <row r="21" spans="1:19" s="16" customFormat="1" ht="15" customHeight="1" x14ac:dyDescent="0.25">
      <c r="A21" s="17" t="s">
        <v>48</v>
      </c>
      <c r="B21" s="18" t="s">
        <v>49</v>
      </c>
      <c r="C21" s="19" t="s">
        <v>13</v>
      </c>
      <c r="D21" s="20">
        <f>SUM([1]!Tabela12457[[#This Row],[ilość dla PGE EC ODDZIAŁY]:[ilość dla PGE Toruń S.A.]])</f>
        <v>106</v>
      </c>
      <c r="E21" s="20">
        <v>100</v>
      </c>
      <c r="F21" s="20">
        <v>0</v>
      </c>
      <c r="G21" s="20">
        <v>2</v>
      </c>
      <c r="H21" s="20">
        <v>4</v>
      </c>
      <c r="I21" s="21"/>
      <c r="J21" s="22">
        <f>Tabela12457[[#This Row],[cena jednostkowa netto w PLN]]*Tabela12457[[#This Row],[ilość łączna ]]</f>
        <v>0</v>
      </c>
      <c r="K21" s="22">
        <f>Tabela12457[[#This Row],[cena netto łączna]]*1.23</f>
        <v>0</v>
      </c>
      <c r="L21" s="22">
        <f>Tabela12457[[#This Row],[cena jednostkowa netto w PLN]]*Tabela12457[[#This Row],[ilość dla PGE EC ODDZIAŁY]]</f>
        <v>0</v>
      </c>
      <c r="M21" s="22">
        <f>Tabela12457[[#This Row],[cena netto dla PGE EC Oddziały]]*1.23</f>
        <v>0</v>
      </c>
      <c r="N21" s="23">
        <f>Tabela12457[[#This Row],[cena jednostkowa netto w PLN]]*Tabela12457[[#This Row],[ilość dla KOGENERACJA S.A.]]</f>
        <v>0</v>
      </c>
      <c r="O21" s="23">
        <f>Tabela12457[[#This Row],[cena netto dla KOGENERACJA S.A.]]*1.23</f>
        <v>0</v>
      </c>
      <c r="P21" s="23">
        <f>Tabela12457[[#This Row],[cena jednostkowa netto w PLN]]*Tabela12457[[#This Row],[ilość dla PGE Zielona Góra S.A.]]</f>
        <v>0</v>
      </c>
      <c r="Q21" s="23">
        <f>Tabela12457[[#This Row],[cena netto dla PGE Zielona Góra S.A.]]*1.23</f>
        <v>0</v>
      </c>
      <c r="R21" s="23">
        <f>Tabela12457[[#This Row],[cena jednostkowa netto w PLN]]*Tabela12457[[#This Row],[ilość dla PGE Toruń S.A.]]</f>
        <v>0</v>
      </c>
      <c r="S21" s="23">
        <f>Tabela12457[[#This Row],[cena netto dla PGE Toruń S.A.]]*1.23</f>
        <v>0</v>
      </c>
    </row>
    <row r="22" spans="1:19" s="16" customFormat="1" ht="15" customHeight="1" x14ac:dyDescent="0.25">
      <c r="A22" s="18" t="s">
        <v>50</v>
      </c>
      <c r="B22" s="18" t="s">
        <v>51</v>
      </c>
      <c r="C22" s="19" t="s">
        <v>13</v>
      </c>
      <c r="D22" s="20">
        <f>SUM([1]!Tabela12457[[#This Row],[ilość dla PGE EC ODDZIAŁY]:[ilość dla PGE Toruń S.A.]])</f>
        <v>239</v>
      </c>
      <c r="E22" s="20">
        <v>200</v>
      </c>
      <c r="F22" s="20">
        <v>30</v>
      </c>
      <c r="G22" s="20">
        <v>8</v>
      </c>
      <c r="H22" s="20">
        <v>1</v>
      </c>
      <c r="I22" s="21"/>
      <c r="J22" s="22">
        <f>Tabela12457[[#This Row],[cena jednostkowa netto w PLN]]*Tabela12457[[#This Row],[ilość łączna ]]</f>
        <v>0</v>
      </c>
      <c r="K22" s="22">
        <f>Tabela12457[[#This Row],[cena netto łączna]]*1.23</f>
        <v>0</v>
      </c>
      <c r="L22" s="22">
        <f>Tabela12457[[#This Row],[cena jednostkowa netto w PLN]]*Tabela12457[[#This Row],[ilość dla PGE EC ODDZIAŁY]]</f>
        <v>0</v>
      </c>
      <c r="M22" s="22">
        <f>Tabela12457[[#This Row],[cena netto dla PGE EC Oddziały]]*1.23</f>
        <v>0</v>
      </c>
      <c r="N22" s="23">
        <f>Tabela12457[[#This Row],[cena jednostkowa netto w PLN]]*Tabela12457[[#This Row],[ilość dla KOGENERACJA S.A.]]</f>
        <v>0</v>
      </c>
      <c r="O22" s="23">
        <f>Tabela12457[[#This Row],[cena netto dla KOGENERACJA S.A.]]*1.23</f>
        <v>0</v>
      </c>
      <c r="P22" s="23">
        <f>Tabela12457[[#This Row],[cena jednostkowa netto w PLN]]*Tabela12457[[#This Row],[ilość dla PGE Zielona Góra S.A.]]</f>
        <v>0</v>
      </c>
      <c r="Q22" s="23">
        <f>Tabela12457[[#This Row],[cena netto dla PGE Zielona Góra S.A.]]*1.23</f>
        <v>0</v>
      </c>
      <c r="R22" s="23">
        <f>Tabela12457[[#This Row],[cena jednostkowa netto w PLN]]*Tabela12457[[#This Row],[ilość dla PGE Toruń S.A.]]</f>
        <v>0</v>
      </c>
      <c r="S22" s="23">
        <f>Tabela12457[[#This Row],[cena netto dla PGE Toruń S.A.]]*1.23</f>
        <v>0</v>
      </c>
    </row>
    <row r="23" spans="1:19" s="16" customFormat="1" ht="15" customHeight="1" x14ac:dyDescent="0.25">
      <c r="A23" s="18" t="s">
        <v>52</v>
      </c>
      <c r="B23" s="18" t="s">
        <v>53</v>
      </c>
      <c r="C23" s="19" t="s">
        <v>13</v>
      </c>
      <c r="D23" s="20">
        <f>SUM([1]!Tabela12457[[#This Row],[ilość dla PGE EC ODDZIAŁY]:[ilość dla PGE Toruń S.A.]])</f>
        <v>28</v>
      </c>
      <c r="E23" s="20">
        <v>20</v>
      </c>
      <c r="F23" s="20">
        <v>5</v>
      </c>
      <c r="G23" s="20">
        <v>2</v>
      </c>
      <c r="H23" s="20">
        <v>1</v>
      </c>
      <c r="I23" s="21"/>
      <c r="J23" s="22">
        <f>Tabela12457[[#This Row],[cena jednostkowa netto w PLN]]*Tabela12457[[#This Row],[ilość łączna ]]</f>
        <v>0</v>
      </c>
      <c r="K23" s="22">
        <f>Tabela12457[[#This Row],[cena netto łączna]]*1.23</f>
        <v>0</v>
      </c>
      <c r="L23" s="22">
        <f>Tabela12457[[#This Row],[cena jednostkowa netto w PLN]]*Tabela12457[[#This Row],[ilość dla PGE EC ODDZIAŁY]]</f>
        <v>0</v>
      </c>
      <c r="M23" s="22">
        <f>Tabela12457[[#This Row],[cena netto dla PGE EC Oddziały]]*1.23</f>
        <v>0</v>
      </c>
      <c r="N23" s="23">
        <f>Tabela12457[[#This Row],[cena jednostkowa netto w PLN]]*Tabela12457[[#This Row],[ilość dla KOGENERACJA S.A.]]</f>
        <v>0</v>
      </c>
      <c r="O23" s="23">
        <f>Tabela12457[[#This Row],[cena netto dla KOGENERACJA S.A.]]*1.23</f>
        <v>0</v>
      </c>
      <c r="P23" s="23">
        <f>Tabela12457[[#This Row],[cena jednostkowa netto w PLN]]*Tabela12457[[#This Row],[ilość dla PGE Zielona Góra S.A.]]</f>
        <v>0</v>
      </c>
      <c r="Q23" s="23">
        <f>Tabela12457[[#This Row],[cena netto dla PGE Zielona Góra S.A.]]*1.23</f>
        <v>0</v>
      </c>
      <c r="R23" s="23">
        <f>Tabela12457[[#This Row],[cena jednostkowa netto w PLN]]*Tabela12457[[#This Row],[ilość dla PGE Toruń S.A.]]</f>
        <v>0</v>
      </c>
      <c r="S23" s="23">
        <f>Tabela12457[[#This Row],[cena netto dla PGE Toruń S.A.]]*1.23</f>
        <v>0</v>
      </c>
    </row>
    <row r="24" spans="1:19" s="24" customFormat="1" ht="15" customHeight="1" x14ac:dyDescent="0.25">
      <c r="A24" s="18" t="s">
        <v>54</v>
      </c>
      <c r="B24" s="18" t="s">
        <v>55</v>
      </c>
      <c r="C24" s="19" t="s">
        <v>13</v>
      </c>
      <c r="D24" s="20">
        <f>SUM([1]!Tabela12457[[#This Row],[ilość dla PGE EC ODDZIAŁY]:[ilość dla PGE Toruń S.A.]])</f>
        <v>248</v>
      </c>
      <c r="E24" s="20">
        <v>200</v>
      </c>
      <c r="F24" s="20">
        <v>30</v>
      </c>
      <c r="G24" s="20">
        <v>8</v>
      </c>
      <c r="H24" s="20">
        <v>10</v>
      </c>
      <c r="I24" s="21"/>
      <c r="J24" s="22">
        <f>Tabela12457[[#This Row],[cena jednostkowa netto w PLN]]*Tabela12457[[#This Row],[ilość łączna ]]</f>
        <v>0</v>
      </c>
      <c r="K24" s="22">
        <f>Tabela12457[[#This Row],[cena netto łączna]]*1.23</f>
        <v>0</v>
      </c>
      <c r="L24" s="22">
        <f>Tabela12457[[#This Row],[cena jednostkowa netto w PLN]]*Tabela12457[[#This Row],[ilość dla PGE EC ODDZIAŁY]]</f>
        <v>0</v>
      </c>
      <c r="M24" s="22">
        <f>Tabela12457[[#This Row],[cena netto dla PGE EC Oddziały]]*1.23</f>
        <v>0</v>
      </c>
      <c r="N24" s="23">
        <f>Tabela12457[[#This Row],[cena jednostkowa netto w PLN]]*Tabela12457[[#This Row],[ilość dla KOGENERACJA S.A.]]</f>
        <v>0</v>
      </c>
      <c r="O24" s="23">
        <f>Tabela12457[[#This Row],[cena netto dla KOGENERACJA S.A.]]*1.23</f>
        <v>0</v>
      </c>
      <c r="P24" s="23">
        <f>Tabela12457[[#This Row],[cena jednostkowa netto w PLN]]*Tabela12457[[#This Row],[ilość dla PGE Zielona Góra S.A.]]</f>
        <v>0</v>
      </c>
      <c r="Q24" s="23">
        <f>Tabela12457[[#This Row],[cena netto dla PGE Zielona Góra S.A.]]*1.23</f>
        <v>0</v>
      </c>
      <c r="R24" s="23">
        <f>Tabela12457[[#This Row],[cena jednostkowa netto w PLN]]*Tabela12457[[#This Row],[ilość dla PGE Toruń S.A.]]</f>
        <v>0</v>
      </c>
      <c r="S24" s="23">
        <f>Tabela12457[[#This Row],[cena netto dla PGE Toruń S.A.]]*1.23</f>
        <v>0</v>
      </c>
    </row>
    <row r="25" spans="1:19" s="24" customFormat="1" ht="15" customHeight="1" x14ac:dyDescent="0.25">
      <c r="A25" s="18" t="s">
        <v>56</v>
      </c>
      <c r="B25" s="18" t="s">
        <v>57</v>
      </c>
      <c r="C25" s="19" t="s">
        <v>13</v>
      </c>
      <c r="D25" s="20">
        <f>SUM([1]!Tabela12457[[#This Row],[ilość dla PGE EC ODDZIAŁY]:[ilość dla PGE Toruń S.A.]])</f>
        <v>28</v>
      </c>
      <c r="E25" s="20">
        <v>20</v>
      </c>
      <c r="F25" s="20">
        <v>5</v>
      </c>
      <c r="G25" s="20">
        <v>2</v>
      </c>
      <c r="H25" s="20">
        <v>1</v>
      </c>
      <c r="I25" s="21"/>
      <c r="J25" s="22">
        <f>Tabela12457[[#This Row],[cena jednostkowa netto w PLN]]*Tabela12457[[#This Row],[ilość łączna ]]</f>
        <v>0</v>
      </c>
      <c r="K25" s="22">
        <f>Tabela12457[[#This Row],[cena netto łączna]]*1.23</f>
        <v>0</v>
      </c>
      <c r="L25" s="22">
        <f>Tabela12457[[#This Row],[cena jednostkowa netto w PLN]]*Tabela12457[[#This Row],[ilość dla PGE EC ODDZIAŁY]]</f>
        <v>0</v>
      </c>
      <c r="M25" s="22">
        <f>Tabela12457[[#This Row],[cena netto dla PGE EC Oddziały]]*1.23</f>
        <v>0</v>
      </c>
      <c r="N25" s="23">
        <f>Tabela12457[[#This Row],[cena jednostkowa netto w PLN]]*Tabela12457[[#This Row],[ilość dla KOGENERACJA S.A.]]</f>
        <v>0</v>
      </c>
      <c r="O25" s="23">
        <f>Tabela12457[[#This Row],[cena netto dla KOGENERACJA S.A.]]*1.23</f>
        <v>0</v>
      </c>
      <c r="P25" s="23">
        <f>Tabela12457[[#This Row],[cena jednostkowa netto w PLN]]*Tabela12457[[#This Row],[ilość dla PGE Zielona Góra S.A.]]</f>
        <v>0</v>
      </c>
      <c r="Q25" s="23">
        <f>Tabela12457[[#This Row],[cena netto dla PGE Zielona Góra S.A.]]*1.23</f>
        <v>0</v>
      </c>
      <c r="R25" s="23">
        <f>Tabela12457[[#This Row],[cena jednostkowa netto w PLN]]*Tabela12457[[#This Row],[ilość dla PGE Toruń S.A.]]</f>
        <v>0</v>
      </c>
      <c r="S25" s="23">
        <f>Tabela12457[[#This Row],[cena netto dla PGE Toruń S.A.]]*1.23</f>
        <v>0</v>
      </c>
    </row>
    <row r="26" spans="1:19" s="16" customFormat="1" ht="15" customHeight="1" x14ac:dyDescent="0.25">
      <c r="A26" s="18" t="s">
        <v>58</v>
      </c>
      <c r="B26" s="18" t="s">
        <v>59</v>
      </c>
      <c r="C26" s="19" t="s">
        <v>13</v>
      </c>
      <c r="D26" s="20">
        <f>SUM([1]!Tabela12457[[#This Row],[ilość dla PGE EC ODDZIAŁY]:[ilość dla PGE Toruń S.A.]])</f>
        <v>930</v>
      </c>
      <c r="E26" s="20">
        <v>700</v>
      </c>
      <c r="F26" s="20">
        <v>130</v>
      </c>
      <c r="G26" s="20">
        <v>50</v>
      </c>
      <c r="H26" s="20">
        <v>50</v>
      </c>
      <c r="I26" s="21"/>
      <c r="J26" s="22">
        <f>Tabela12457[[#This Row],[cena jednostkowa netto w PLN]]*Tabela12457[[#This Row],[ilość łączna ]]</f>
        <v>0</v>
      </c>
      <c r="K26" s="22">
        <f>Tabela12457[[#This Row],[cena netto łączna]]*1.23</f>
        <v>0</v>
      </c>
      <c r="L26" s="22">
        <f>Tabela12457[[#This Row],[cena jednostkowa netto w PLN]]*Tabela12457[[#This Row],[ilość dla PGE EC ODDZIAŁY]]</f>
        <v>0</v>
      </c>
      <c r="M26" s="22">
        <f>Tabela12457[[#This Row],[cena netto dla PGE EC Oddziały]]*1.23</f>
        <v>0</v>
      </c>
      <c r="N26" s="23">
        <f>Tabela12457[[#This Row],[cena jednostkowa netto w PLN]]*Tabela12457[[#This Row],[ilość dla KOGENERACJA S.A.]]</f>
        <v>0</v>
      </c>
      <c r="O26" s="23">
        <f>Tabela12457[[#This Row],[cena netto dla KOGENERACJA S.A.]]*1.23</f>
        <v>0</v>
      </c>
      <c r="P26" s="23">
        <f>Tabela12457[[#This Row],[cena jednostkowa netto w PLN]]*Tabela12457[[#This Row],[ilość dla PGE Zielona Góra S.A.]]</f>
        <v>0</v>
      </c>
      <c r="Q26" s="23">
        <f>Tabela12457[[#This Row],[cena netto dla PGE Zielona Góra S.A.]]*1.23</f>
        <v>0</v>
      </c>
      <c r="R26" s="23">
        <f>Tabela12457[[#This Row],[cena jednostkowa netto w PLN]]*Tabela12457[[#This Row],[ilość dla PGE Toruń S.A.]]</f>
        <v>0</v>
      </c>
      <c r="S26" s="23">
        <f>Tabela12457[[#This Row],[cena netto dla PGE Toruń S.A.]]*1.23</f>
        <v>0</v>
      </c>
    </row>
    <row r="27" spans="1:19" s="16" customFormat="1" ht="15" customHeight="1" x14ac:dyDescent="0.25">
      <c r="A27" s="18" t="s">
        <v>60</v>
      </c>
      <c r="B27" s="18" t="s">
        <v>61</v>
      </c>
      <c r="C27" s="19" t="s">
        <v>13</v>
      </c>
      <c r="D27" s="20">
        <f>SUM([1]!Tabela12457[[#This Row],[ilość dla PGE EC ODDZIAŁY]:[ilość dla PGE Toruń S.A.]])</f>
        <v>51</v>
      </c>
      <c r="E27" s="20">
        <v>50</v>
      </c>
      <c r="F27" s="20">
        <v>0</v>
      </c>
      <c r="G27" s="20">
        <v>0</v>
      </c>
      <c r="H27" s="20">
        <v>1</v>
      </c>
      <c r="I27" s="21"/>
      <c r="J27" s="22">
        <f>Tabela12457[[#This Row],[cena jednostkowa netto w PLN]]*Tabela12457[[#This Row],[ilość łączna ]]</f>
        <v>0</v>
      </c>
      <c r="K27" s="22">
        <f>Tabela12457[[#This Row],[cena netto łączna]]*1.23</f>
        <v>0</v>
      </c>
      <c r="L27" s="22">
        <f>Tabela12457[[#This Row],[cena jednostkowa netto w PLN]]*Tabela12457[[#This Row],[ilość dla PGE EC ODDZIAŁY]]</f>
        <v>0</v>
      </c>
      <c r="M27" s="22">
        <f>Tabela12457[[#This Row],[cena netto dla PGE EC Oddziały]]*1.23</f>
        <v>0</v>
      </c>
      <c r="N27" s="23">
        <f>Tabela12457[[#This Row],[cena jednostkowa netto w PLN]]*Tabela12457[[#This Row],[ilość dla KOGENERACJA S.A.]]</f>
        <v>0</v>
      </c>
      <c r="O27" s="23">
        <f>Tabela12457[[#This Row],[cena netto dla KOGENERACJA S.A.]]*1.23</f>
        <v>0</v>
      </c>
      <c r="P27" s="23">
        <f>Tabela12457[[#This Row],[cena jednostkowa netto w PLN]]*Tabela12457[[#This Row],[ilość dla PGE Zielona Góra S.A.]]</f>
        <v>0</v>
      </c>
      <c r="Q27" s="23">
        <f>Tabela12457[[#This Row],[cena netto dla PGE Zielona Góra S.A.]]*1.23</f>
        <v>0</v>
      </c>
      <c r="R27" s="23">
        <f>Tabela12457[[#This Row],[cena jednostkowa netto w PLN]]*Tabela12457[[#This Row],[ilość dla PGE Toruń S.A.]]</f>
        <v>0</v>
      </c>
      <c r="S27" s="23">
        <f>Tabela12457[[#This Row],[cena netto dla PGE Toruń S.A.]]*1.23</f>
        <v>0</v>
      </c>
    </row>
    <row r="28" spans="1:19" s="16" customFormat="1" ht="15" customHeight="1" x14ac:dyDescent="0.25">
      <c r="A28" s="18" t="s">
        <v>62</v>
      </c>
      <c r="B28" s="18" t="s">
        <v>63</v>
      </c>
      <c r="C28" s="19" t="s">
        <v>13</v>
      </c>
      <c r="D28" s="20">
        <f>SUM([1]!Tabela12457[[#This Row],[ilość dla PGE EC ODDZIAŁY]:[ilość dla PGE Toruń S.A.]])</f>
        <v>165</v>
      </c>
      <c r="E28" s="20">
        <v>150</v>
      </c>
      <c r="F28" s="20">
        <v>6</v>
      </c>
      <c r="G28" s="20">
        <v>4</v>
      </c>
      <c r="H28" s="20">
        <v>5</v>
      </c>
      <c r="I28" s="21"/>
      <c r="J28" s="22">
        <f>Tabela12457[[#This Row],[cena jednostkowa netto w PLN]]*Tabela12457[[#This Row],[ilość łączna ]]</f>
        <v>0</v>
      </c>
      <c r="K28" s="22">
        <f>Tabela12457[[#This Row],[cena netto łączna]]*1.23</f>
        <v>0</v>
      </c>
      <c r="L28" s="22">
        <f>Tabela12457[[#This Row],[cena jednostkowa netto w PLN]]*Tabela12457[[#This Row],[ilość dla PGE EC ODDZIAŁY]]</f>
        <v>0</v>
      </c>
      <c r="M28" s="22">
        <f>Tabela12457[[#This Row],[cena netto dla PGE EC Oddziały]]*1.23</f>
        <v>0</v>
      </c>
      <c r="N28" s="23">
        <f>Tabela12457[[#This Row],[cena jednostkowa netto w PLN]]*Tabela12457[[#This Row],[ilość dla KOGENERACJA S.A.]]</f>
        <v>0</v>
      </c>
      <c r="O28" s="23">
        <f>Tabela12457[[#This Row],[cena netto dla KOGENERACJA S.A.]]*1.23</f>
        <v>0</v>
      </c>
      <c r="P28" s="23">
        <f>Tabela12457[[#This Row],[cena jednostkowa netto w PLN]]*Tabela12457[[#This Row],[ilość dla PGE Zielona Góra S.A.]]</f>
        <v>0</v>
      </c>
      <c r="Q28" s="23">
        <f>Tabela12457[[#This Row],[cena netto dla PGE Zielona Góra S.A.]]*1.23</f>
        <v>0</v>
      </c>
      <c r="R28" s="23">
        <f>Tabela12457[[#This Row],[cena jednostkowa netto w PLN]]*Tabela12457[[#This Row],[ilość dla PGE Toruń S.A.]]</f>
        <v>0</v>
      </c>
      <c r="S28" s="23">
        <f>Tabela12457[[#This Row],[cena netto dla PGE Toruń S.A.]]*1.23</f>
        <v>0</v>
      </c>
    </row>
    <row r="29" spans="1:19" s="16" customFormat="1" ht="15" customHeight="1" x14ac:dyDescent="0.25">
      <c r="A29" s="18" t="s">
        <v>64</v>
      </c>
      <c r="B29" s="18" t="s">
        <v>65</v>
      </c>
      <c r="C29" s="19" t="s">
        <v>13</v>
      </c>
      <c r="D29" s="20">
        <f>SUM([1]!Tabela12457[[#This Row],[ilość dla PGE EC ODDZIAŁY]:[ilość dla PGE Toruń S.A.]])</f>
        <v>32</v>
      </c>
      <c r="E29" s="20">
        <v>20</v>
      </c>
      <c r="F29" s="20">
        <v>6</v>
      </c>
      <c r="G29" s="20">
        <v>4</v>
      </c>
      <c r="H29" s="20">
        <v>2</v>
      </c>
      <c r="I29" s="21"/>
      <c r="J29" s="22">
        <f>Tabela12457[[#This Row],[cena jednostkowa netto w PLN]]*Tabela12457[[#This Row],[ilość łączna ]]</f>
        <v>0</v>
      </c>
      <c r="K29" s="22">
        <f>Tabela12457[[#This Row],[cena netto łączna]]*1.23</f>
        <v>0</v>
      </c>
      <c r="L29" s="22">
        <f>Tabela12457[[#This Row],[cena jednostkowa netto w PLN]]*Tabela12457[[#This Row],[ilość dla PGE EC ODDZIAŁY]]</f>
        <v>0</v>
      </c>
      <c r="M29" s="22">
        <f>Tabela12457[[#This Row],[cena netto dla PGE EC Oddziały]]*1.23</f>
        <v>0</v>
      </c>
      <c r="N29" s="23">
        <f>Tabela12457[[#This Row],[cena jednostkowa netto w PLN]]*Tabela12457[[#This Row],[ilość dla KOGENERACJA S.A.]]</f>
        <v>0</v>
      </c>
      <c r="O29" s="23">
        <f>Tabela12457[[#This Row],[cena netto dla KOGENERACJA S.A.]]*1.23</f>
        <v>0</v>
      </c>
      <c r="P29" s="23">
        <f>Tabela12457[[#This Row],[cena jednostkowa netto w PLN]]*Tabela12457[[#This Row],[ilość dla PGE Zielona Góra S.A.]]</f>
        <v>0</v>
      </c>
      <c r="Q29" s="23">
        <f>Tabela12457[[#This Row],[cena netto dla PGE Zielona Góra S.A.]]*1.23</f>
        <v>0</v>
      </c>
      <c r="R29" s="23">
        <f>Tabela12457[[#This Row],[cena jednostkowa netto w PLN]]*Tabela12457[[#This Row],[ilość dla PGE Toruń S.A.]]</f>
        <v>0</v>
      </c>
      <c r="S29" s="23">
        <f>Tabela12457[[#This Row],[cena netto dla PGE Toruń S.A.]]*1.23</f>
        <v>0</v>
      </c>
    </row>
    <row r="30" spans="1:19" s="16" customFormat="1" ht="15" customHeight="1" x14ac:dyDescent="0.25">
      <c r="A30" s="18" t="s">
        <v>66</v>
      </c>
      <c r="B30" s="18" t="s">
        <v>67</v>
      </c>
      <c r="C30" s="19" t="s">
        <v>13</v>
      </c>
      <c r="D30" s="20">
        <f>SUM([1]!Tabela12457[[#This Row],[ilość dla PGE EC ODDZIAŁY]:[ilość dla PGE Toruń S.A.]])</f>
        <v>340</v>
      </c>
      <c r="E30" s="20">
        <v>200</v>
      </c>
      <c r="F30" s="20">
        <v>0</v>
      </c>
      <c r="G30" s="20">
        <v>70</v>
      </c>
      <c r="H30" s="20">
        <v>70</v>
      </c>
      <c r="I30" s="21"/>
      <c r="J30" s="22">
        <f>Tabela12457[[#This Row],[cena jednostkowa netto w PLN]]*Tabela12457[[#This Row],[ilość łączna ]]</f>
        <v>0</v>
      </c>
      <c r="K30" s="22">
        <f>Tabela12457[[#This Row],[cena netto łączna]]*1.23</f>
        <v>0</v>
      </c>
      <c r="L30" s="22">
        <f>Tabela12457[[#This Row],[cena jednostkowa netto w PLN]]*Tabela12457[[#This Row],[ilość dla PGE EC ODDZIAŁY]]</f>
        <v>0</v>
      </c>
      <c r="M30" s="22">
        <f>Tabela12457[[#This Row],[cena netto dla PGE EC Oddziały]]*1.23</f>
        <v>0</v>
      </c>
      <c r="N30" s="23">
        <f>Tabela12457[[#This Row],[cena jednostkowa netto w PLN]]*Tabela12457[[#This Row],[ilość dla KOGENERACJA S.A.]]</f>
        <v>0</v>
      </c>
      <c r="O30" s="23">
        <f>Tabela12457[[#This Row],[cena netto dla KOGENERACJA S.A.]]*1.23</f>
        <v>0</v>
      </c>
      <c r="P30" s="23">
        <f>Tabela12457[[#This Row],[cena jednostkowa netto w PLN]]*Tabela12457[[#This Row],[ilość dla PGE Zielona Góra S.A.]]</f>
        <v>0</v>
      </c>
      <c r="Q30" s="23">
        <f>Tabela12457[[#This Row],[cena netto dla PGE Zielona Góra S.A.]]*1.23</f>
        <v>0</v>
      </c>
      <c r="R30" s="23">
        <f>Tabela12457[[#This Row],[cena jednostkowa netto w PLN]]*Tabela12457[[#This Row],[ilość dla PGE Toruń S.A.]]</f>
        <v>0</v>
      </c>
      <c r="S30" s="23">
        <f>Tabela12457[[#This Row],[cena netto dla PGE Toruń S.A.]]*1.23</f>
        <v>0</v>
      </c>
    </row>
    <row r="31" spans="1:19" s="16" customFormat="1" ht="15" customHeight="1" x14ac:dyDescent="0.25">
      <c r="A31" s="18" t="s">
        <v>68</v>
      </c>
      <c r="B31" s="18" t="s">
        <v>69</v>
      </c>
      <c r="C31" s="19" t="s">
        <v>13</v>
      </c>
      <c r="D31" s="20">
        <f>SUM([1]!Tabela12457[[#This Row],[ilość dla PGE EC ODDZIAŁY]:[ilość dla PGE Toruń S.A.]])</f>
        <v>26</v>
      </c>
      <c r="E31" s="20">
        <v>20</v>
      </c>
      <c r="F31" s="20">
        <v>2</v>
      </c>
      <c r="G31" s="20">
        <v>2</v>
      </c>
      <c r="H31" s="20">
        <v>2</v>
      </c>
      <c r="I31" s="21"/>
      <c r="J31" s="22">
        <f>Tabela12457[[#This Row],[cena jednostkowa netto w PLN]]*Tabela12457[[#This Row],[ilość łączna ]]</f>
        <v>0</v>
      </c>
      <c r="K31" s="22">
        <f>Tabela12457[[#This Row],[cena netto łączna]]*1.23</f>
        <v>0</v>
      </c>
      <c r="L31" s="22">
        <f>Tabela12457[[#This Row],[cena jednostkowa netto w PLN]]*Tabela12457[[#This Row],[ilość dla PGE EC ODDZIAŁY]]</f>
        <v>0</v>
      </c>
      <c r="M31" s="22">
        <f>Tabela12457[[#This Row],[cena netto dla PGE EC Oddziały]]*1.23</f>
        <v>0</v>
      </c>
      <c r="N31" s="23">
        <f>Tabela12457[[#This Row],[cena jednostkowa netto w PLN]]*Tabela12457[[#This Row],[ilość dla KOGENERACJA S.A.]]</f>
        <v>0</v>
      </c>
      <c r="O31" s="23">
        <f>Tabela12457[[#This Row],[cena netto dla KOGENERACJA S.A.]]*1.23</f>
        <v>0</v>
      </c>
      <c r="P31" s="23">
        <f>Tabela12457[[#This Row],[cena jednostkowa netto w PLN]]*Tabela12457[[#This Row],[ilość dla PGE Zielona Góra S.A.]]</f>
        <v>0</v>
      </c>
      <c r="Q31" s="23">
        <f>Tabela12457[[#This Row],[cena netto dla PGE Zielona Góra S.A.]]*1.23</f>
        <v>0</v>
      </c>
      <c r="R31" s="23">
        <f>Tabela12457[[#This Row],[cena jednostkowa netto w PLN]]*Tabela12457[[#This Row],[ilość dla PGE Toruń S.A.]]</f>
        <v>0</v>
      </c>
      <c r="S31" s="23">
        <f>Tabela12457[[#This Row],[cena netto dla PGE Toruń S.A.]]*1.23</f>
        <v>0</v>
      </c>
    </row>
    <row r="32" spans="1:19" s="16" customFormat="1" ht="15" customHeight="1" x14ac:dyDescent="0.25">
      <c r="A32" s="18" t="s">
        <v>70</v>
      </c>
      <c r="B32" s="18" t="s">
        <v>71</v>
      </c>
      <c r="C32" s="19" t="s">
        <v>13</v>
      </c>
      <c r="D32" s="20">
        <f>SUM([1]!Tabela12457[[#This Row],[ilość dla PGE EC ODDZIAŁY]:[ilość dla PGE Toruń S.A.]])</f>
        <v>594</v>
      </c>
      <c r="E32" s="20">
        <v>500</v>
      </c>
      <c r="F32" s="20">
        <v>20</v>
      </c>
      <c r="G32" s="20">
        <v>4</v>
      </c>
      <c r="H32" s="20">
        <v>70</v>
      </c>
      <c r="I32" s="21"/>
      <c r="J32" s="22">
        <f>Tabela12457[[#This Row],[cena jednostkowa netto w PLN]]*Tabela12457[[#This Row],[ilość łączna ]]</f>
        <v>0</v>
      </c>
      <c r="K32" s="22">
        <f>Tabela12457[[#This Row],[cena netto łączna]]*1.23</f>
        <v>0</v>
      </c>
      <c r="L32" s="22">
        <f>Tabela12457[[#This Row],[cena jednostkowa netto w PLN]]*Tabela12457[[#This Row],[ilość dla PGE EC ODDZIAŁY]]</f>
        <v>0</v>
      </c>
      <c r="M32" s="22">
        <f>Tabela12457[[#This Row],[cena netto dla PGE EC Oddziały]]*1.23</f>
        <v>0</v>
      </c>
      <c r="N32" s="23">
        <f>Tabela12457[[#This Row],[cena jednostkowa netto w PLN]]*Tabela12457[[#This Row],[ilość dla KOGENERACJA S.A.]]</f>
        <v>0</v>
      </c>
      <c r="O32" s="23">
        <f>Tabela12457[[#This Row],[cena netto dla KOGENERACJA S.A.]]*1.23</f>
        <v>0</v>
      </c>
      <c r="P32" s="23">
        <f>Tabela12457[[#This Row],[cena jednostkowa netto w PLN]]*Tabela12457[[#This Row],[ilość dla PGE Zielona Góra S.A.]]</f>
        <v>0</v>
      </c>
      <c r="Q32" s="23">
        <f>Tabela12457[[#This Row],[cena netto dla PGE Zielona Góra S.A.]]*1.23</f>
        <v>0</v>
      </c>
      <c r="R32" s="23">
        <f>Tabela12457[[#This Row],[cena jednostkowa netto w PLN]]*Tabela12457[[#This Row],[ilość dla PGE Toruń S.A.]]</f>
        <v>0</v>
      </c>
      <c r="S32" s="23">
        <f>Tabela12457[[#This Row],[cena netto dla PGE Toruń S.A.]]*1.23</f>
        <v>0</v>
      </c>
    </row>
    <row r="33" spans="1:19" s="16" customFormat="1" ht="15" customHeight="1" x14ac:dyDescent="0.25">
      <c r="A33" s="18" t="s">
        <v>72</v>
      </c>
      <c r="B33" s="18" t="s">
        <v>73</v>
      </c>
      <c r="C33" s="19" t="s">
        <v>13</v>
      </c>
      <c r="D33" s="20">
        <f>SUM([1]!Tabela12457[[#This Row],[ilość dla PGE EC ODDZIAŁY]:[ilość dla PGE Toruń S.A.]])</f>
        <v>104</v>
      </c>
      <c r="E33" s="20">
        <v>100</v>
      </c>
      <c r="F33" s="20">
        <v>0</v>
      </c>
      <c r="G33" s="20">
        <v>4</v>
      </c>
      <c r="H33" s="20">
        <v>0</v>
      </c>
      <c r="I33" s="21"/>
      <c r="J33" s="22">
        <f>Tabela12457[[#This Row],[cena jednostkowa netto w PLN]]*Tabela12457[[#This Row],[ilość łączna ]]</f>
        <v>0</v>
      </c>
      <c r="K33" s="22">
        <f>Tabela12457[[#This Row],[cena netto łączna]]*1.23</f>
        <v>0</v>
      </c>
      <c r="L33" s="22">
        <f>Tabela12457[[#This Row],[cena jednostkowa netto w PLN]]*Tabela12457[[#This Row],[ilość dla PGE EC ODDZIAŁY]]</f>
        <v>0</v>
      </c>
      <c r="M33" s="22">
        <f>Tabela12457[[#This Row],[cena netto dla PGE EC Oddziały]]*1.23</f>
        <v>0</v>
      </c>
      <c r="N33" s="23">
        <f>Tabela12457[[#This Row],[cena jednostkowa netto w PLN]]*Tabela12457[[#This Row],[ilość dla KOGENERACJA S.A.]]</f>
        <v>0</v>
      </c>
      <c r="O33" s="23">
        <f>Tabela12457[[#This Row],[cena netto dla KOGENERACJA S.A.]]*1.23</f>
        <v>0</v>
      </c>
      <c r="P33" s="23">
        <f>Tabela12457[[#This Row],[cena jednostkowa netto w PLN]]*Tabela12457[[#This Row],[ilość dla PGE Zielona Góra S.A.]]</f>
        <v>0</v>
      </c>
      <c r="Q33" s="23">
        <f>Tabela12457[[#This Row],[cena netto dla PGE Zielona Góra S.A.]]*1.23</f>
        <v>0</v>
      </c>
      <c r="R33" s="23">
        <f>Tabela12457[[#This Row],[cena jednostkowa netto w PLN]]*Tabela12457[[#This Row],[ilość dla PGE Toruń S.A.]]</f>
        <v>0</v>
      </c>
      <c r="S33" s="23">
        <f>Tabela12457[[#This Row],[cena netto dla PGE Toruń S.A.]]*1.23</f>
        <v>0</v>
      </c>
    </row>
    <row r="34" spans="1:19" s="16" customFormat="1" ht="15" customHeight="1" x14ac:dyDescent="0.25">
      <c r="A34" s="18" t="s">
        <v>74</v>
      </c>
      <c r="B34" s="18" t="s">
        <v>75</v>
      </c>
      <c r="C34" s="19" t="s">
        <v>13</v>
      </c>
      <c r="D34" s="20">
        <f>SUM([1]!Tabela12457[[#This Row],[ilość dla PGE EC ODDZIAŁY]:[ilość dla PGE Toruń S.A.]])</f>
        <v>670</v>
      </c>
      <c r="E34" s="20">
        <v>500</v>
      </c>
      <c r="F34" s="20">
        <v>10</v>
      </c>
      <c r="G34" s="20">
        <v>10</v>
      </c>
      <c r="H34" s="20">
        <v>150</v>
      </c>
      <c r="I34" s="21"/>
      <c r="J34" s="22">
        <f>Tabela12457[[#This Row],[cena jednostkowa netto w PLN]]*Tabela12457[[#This Row],[ilość łączna ]]</f>
        <v>0</v>
      </c>
      <c r="K34" s="22">
        <f>Tabela12457[[#This Row],[cena netto łączna]]*1.23</f>
        <v>0</v>
      </c>
      <c r="L34" s="22">
        <f>Tabela12457[[#This Row],[cena jednostkowa netto w PLN]]*Tabela12457[[#This Row],[ilość dla PGE EC ODDZIAŁY]]</f>
        <v>0</v>
      </c>
      <c r="M34" s="22">
        <f>Tabela12457[[#This Row],[cena netto dla PGE EC Oddziały]]*1.23</f>
        <v>0</v>
      </c>
      <c r="N34" s="23">
        <f>Tabela12457[[#This Row],[cena jednostkowa netto w PLN]]*Tabela12457[[#This Row],[ilość dla KOGENERACJA S.A.]]</f>
        <v>0</v>
      </c>
      <c r="O34" s="23">
        <f>Tabela12457[[#This Row],[cena netto dla KOGENERACJA S.A.]]*1.23</f>
        <v>0</v>
      </c>
      <c r="P34" s="23">
        <f>Tabela12457[[#This Row],[cena jednostkowa netto w PLN]]*Tabela12457[[#This Row],[ilość dla PGE Zielona Góra S.A.]]</f>
        <v>0</v>
      </c>
      <c r="Q34" s="23">
        <f>Tabela12457[[#This Row],[cena netto dla PGE Zielona Góra S.A.]]*1.23</f>
        <v>0</v>
      </c>
      <c r="R34" s="23">
        <f>Tabela12457[[#This Row],[cena jednostkowa netto w PLN]]*Tabela12457[[#This Row],[ilość dla PGE Toruń S.A.]]</f>
        <v>0</v>
      </c>
      <c r="S34" s="23">
        <f>Tabela12457[[#This Row],[cena netto dla PGE Toruń S.A.]]*1.23</f>
        <v>0</v>
      </c>
    </row>
    <row r="35" spans="1:19" s="16" customFormat="1" ht="14.45" customHeight="1" x14ac:dyDescent="0.25">
      <c r="A35" s="18" t="s">
        <v>76</v>
      </c>
      <c r="B35" s="18" t="s">
        <v>77</v>
      </c>
      <c r="C35" s="19" t="s">
        <v>13</v>
      </c>
      <c r="D35" s="20">
        <f>SUM([1]!Tabela12457[[#This Row],[ilość dla PGE EC ODDZIAŁY]:[ilość dla PGE Toruń S.A.]])</f>
        <v>70</v>
      </c>
      <c r="E35" s="20">
        <v>50</v>
      </c>
      <c r="F35" s="20">
        <v>10</v>
      </c>
      <c r="G35" s="20">
        <v>10</v>
      </c>
      <c r="H35" s="20">
        <v>0</v>
      </c>
      <c r="I35" s="21"/>
      <c r="J35" s="22">
        <f>Tabela12457[[#This Row],[cena jednostkowa netto w PLN]]*Tabela12457[[#This Row],[ilość łączna ]]</f>
        <v>0</v>
      </c>
      <c r="K35" s="22">
        <f>Tabela12457[[#This Row],[cena netto łączna]]*1.23</f>
        <v>0</v>
      </c>
      <c r="L35" s="22">
        <f>Tabela12457[[#This Row],[cena jednostkowa netto w PLN]]*Tabela12457[[#This Row],[ilość dla PGE EC ODDZIAŁY]]</f>
        <v>0</v>
      </c>
      <c r="M35" s="22">
        <f>Tabela12457[[#This Row],[cena netto dla PGE EC Oddziały]]*1.23</f>
        <v>0</v>
      </c>
      <c r="N35" s="23">
        <f>Tabela12457[[#This Row],[cena jednostkowa netto w PLN]]*Tabela12457[[#This Row],[ilość dla KOGENERACJA S.A.]]</f>
        <v>0</v>
      </c>
      <c r="O35" s="23">
        <f>Tabela12457[[#This Row],[cena netto dla KOGENERACJA S.A.]]*1.23</f>
        <v>0</v>
      </c>
      <c r="P35" s="23">
        <f>Tabela12457[[#This Row],[cena jednostkowa netto w PLN]]*Tabela12457[[#This Row],[ilość dla PGE Zielona Góra S.A.]]</f>
        <v>0</v>
      </c>
      <c r="Q35" s="23">
        <f>Tabela12457[[#This Row],[cena netto dla PGE Zielona Góra S.A.]]*1.23</f>
        <v>0</v>
      </c>
      <c r="R35" s="23">
        <f>Tabela12457[[#This Row],[cena jednostkowa netto w PLN]]*Tabela12457[[#This Row],[ilość dla PGE Toruń S.A.]]</f>
        <v>0</v>
      </c>
      <c r="S35" s="23">
        <f>Tabela12457[[#This Row],[cena netto dla PGE Toruń S.A.]]*1.23</f>
        <v>0</v>
      </c>
    </row>
    <row r="36" spans="1:19" s="16" customFormat="1" ht="15" customHeight="1" x14ac:dyDescent="0.25">
      <c r="A36" s="18" t="s">
        <v>78</v>
      </c>
      <c r="B36" s="18" t="s">
        <v>79</v>
      </c>
      <c r="C36" s="19" t="s">
        <v>13</v>
      </c>
      <c r="D36" s="20">
        <f>SUM([1]!Tabela12457[[#This Row],[ilość dla PGE EC ODDZIAŁY]:[ilość dla PGE Toruń S.A.]])</f>
        <v>3550</v>
      </c>
      <c r="E36" s="20">
        <v>2000</v>
      </c>
      <c r="F36" s="20">
        <v>1200</v>
      </c>
      <c r="G36" s="20">
        <v>200</v>
      </c>
      <c r="H36" s="20">
        <v>150</v>
      </c>
      <c r="I36" s="21"/>
      <c r="J36" s="22">
        <f>Tabela12457[[#This Row],[cena jednostkowa netto w PLN]]*Tabela12457[[#This Row],[ilość łączna ]]</f>
        <v>0</v>
      </c>
      <c r="K36" s="22">
        <f>Tabela12457[[#This Row],[cena netto łączna]]*1.23</f>
        <v>0</v>
      </c>
      <c r="L36" s="22">
        <f>Tabela12457[[#This Row],[cena jednostkowa netto w PLN]]*Tabela12457[[#This Row],[ilość dla PGE EC ODDZIAŁY]]</f>
        <v>0</v>
      </c>
      <c r="M36" s="22">
        <f>Tabela12457[[#This Row],[cena netto dla PGE EC Oddziały]]*1.23</f>
        <v>0</v>
      </c>
      <c r="N36" s="23">
        <f>Tabela12457[[#This Row],[cena jednostkowa netto w PLN]]*Tabela12457[[#This Row],[ilość dla KOGENERACJA S.A.]]</f>
        <v>0</v>
      </c>
      <c r="O36" s="23">
        <f>Tabela12457[[#This Row],[cena netto dla KOGENERACJA S.A.]]*1.23</f>
        <v>0</v>
      </c>
      <c r="P36" s="23">
        <f>Tabela12457[[#This Row],[cena jednostkowa netto w PLN]]*Tabela12457[[#This Row],[ilość dla PGE Zielona Góra S.A.]]</f>
        <v>0</v>
      </c>
      <c r="Q36" s="23">
        <f>Tabela12457[[#This Row],[cena netto dla PGE Zielona Góra S.A.]]*1.23</f>
        <v>0</v>
      </c>
      <c r="R36" s="23">
        <f>Tabela12457[[#This Row],[cena jednostkowa netto w PLN]]*Tabela12457[[#This Row],[ilość dla PGE Toruń S.A.]]</f>
        <v>0</v>
      </c>
      <c r="S36" s="23">
        <f>Tabela12457[[#This Row],[cena netto dla PGE Toruń S.A.]]*1.23</f>
        <v>0</v>
      </c>
    </row>
    <row r="37" spans="1:19" s="16" customFormat="1" ht="15" customHeight="1" x14ac:dyDescent="0.25">
      <c r="A37" s="18" t="s">
        <v>80</v>
      </c>
      <c r="B37" s="18" t="s">
        <v>81</v>
      </c>
      <c r="C37" s="19" t="s">
        <v>13</v>
      </c>
      <c r="D37" s="20">
        <f>SUM([1]!Tabela12457[[#This Row],[ilość dla PGE EC ODDZIAŁY]:[ilość dla PGE Toruń S.A.]])</f>
        <v>220</v>
      </c>
      <c r="E37" s="20">
        <v>200</v>
      </c>
      <c r="F37" s="20">
        <v>10</v>
      </c>
      <c r="G37" s="20">
        <v>10</v>
      </c>
      <c r="H37" s="20">
        <v>0</v>
      </c>
      <c r="I37" s="21"/>
      <c r="J37" s="22">
        <f>Tabela12457[[#This Row],[cena jednostkowa netto w PLN]]*Tabela12457[[#This Row],[ilość łączna ]]</f>
        <v>0</v>
      </c>
      <c r="K37" s="22">
        <f>Tabela12457[[#This Row],[cena netto łączna]]*1.23</f>
        <v>0</v>
      </c>
      <c r="L37" s="22">
        <f>Tabela12457[[#This Row],[cena jednostkowa netto w PLN]]*Tabela12457[[#This Row],[ilość dla PGE EC ODDZIAŁY]]</f>
        <v>0</v>
      </c>
      <c r="M37" s="22">
        <f>Tabela12457[[#This Row],[cena netto dla PGE EC Oddziały]]*1.23</f>
        <v>0</v>
      </c>
      <c r="N37" s="23">
        <f>Tabela12457[[#This Row],[cena jednostkowa netto w PLN]]*Tabela12457[[#This Row],[ilość dla KOGENERACJA S.A.]]</f>
        <v>0</v>
      </c>
      <c r="O37" s="23">
        <f>Tabela12457[[#This Row],[cena netto dla KOGENERACJA S.A.]]*1.23</f>
        <v>0</v>
      </c>
      <c r="P37" s="23">
        <f>Tabela12457[[#This Row],[cena jednostkowa netto w PLN]]*Tabela12457[[#This Row],[ilość dla PGE Zielona Góra S.A.]]</f>
        <v>0</v>
      </c>
      <c r="Q37" s="23">
        <f>Tabela12457[[#This Row],[cena netto dla PGE Zielona Góra S.A.]]*1.23</f>
        <v>0</v>
      </c>
      <c r="R37" s="23">
        <f>Tabela12457[[#This Row],[cena jednostkowa netto w PLN]]*Tabela12457[[#This Row],[ilość dla PGE Toruń S.A.]]</f>
        <v>0</v>
      </c>
      <c r="S37" s="23">
        <f>Tabela12457[[#This Row],[cena netto dla PGE Toruń S.A.]]*1.23</f>
        <v>0</v>
      </c>
    </row>
    <row r="38" spans="1:19" s="16" customFormat="1" ht="15" customHeight="1" x14ac:dyDescent="0.25">
      <c r="A38" s="18" t="s">
        <v>82</v>
      </c>
      <c r="B38" s="18" t="s">
        <v>83</v>
      </c>
      <c r="C38" s="19" t="s">
        <v>13</v>
      </c>
      <c r="D38" s="20">
        <f>SUM([1]!Tabela12457[[#This Row],[ilość dla PGE EC ODDZIAŁY]:[ilość dla PGE Toruń S.A.]])</f>
        <v>520</v>
      </c>
      <c r="E38" s="20">
        <v>500</v>
      </c>
      <c r="F38" s="20">
        <v>10</v>
      </c>
      <c r="G38" s="20">
        <v>10</v>
      </c>
      <c r="H38" s="20">
        <v>0</v>
      </c>
      <c r="I38" s="21"/>
      <c r="J38" s="22">
        <f>Tabela12457[[#This Row],[cena jednostkowa netto w PLN]]*Tabela12457[[#This Row],[ilość łączna ]]</f>
        <v>0</v>
      </c>
      <c r="K38" s="22">
        <f>Tabela12457[[#This Row],[cena netto łączna]]*1.23</f>
        <v>0</v>
      </c>
      <c r="L38" s="22">
        <f>Tabela12457[[#This Row],[cena jednostkowa netto w PLN]]*Tabela12457[[#This Row],[ilość dla PGE EC ODDZIAŁY]]</f>
        <v>0</v>
      </c>
      <c r="M38" s="22">
        <f>Tabela12457[[#This Row],[cena netto dla PGE EC Oddziały]]*1.23</f>
        <v>0</v>
      </c>
      <c r="N38" s="23">
        <f>Tabela12457[[#This Row],[cena jednostkowa netto w PLN]]*Tabela12457[[#This Row],[ilość dla KOGENERACJA S.A.]]</f>
        <v>0</v>
      </c>
      <c r="O38" s="23">
        <f>Tabela12457[[#This Row],[cena netto dla KOGENERACJA S.A.]]*1.23</f>
        <v>0</v>
      </c>
      <c r="P38" s="23">
        <f>Tabela12457[[#This Row],[cena jednostkowa netto w PLN]]*Tabela12457[[#This Row],[ilość dla PGE Zielona Góra S.A.]]</f>
        <v>0</v>
      </c>
      <c r="Q38" s="23">
        <f>Tabela12457[[#This Row],[cena netto dla PGE Zielona Góra S.A.]]*1.23</f>
        <v>0</v>
      </c>
      <c r="R38" s="23">
        <f>Tabela12457[[#This Row],[cena jednostkowa netto w PLN]]*Tabela12457[[#This Row],[ilość dla PGE Toruń S.A.]]</f>
        <v>0</v>
      </c>
      <c r="S38" s="23">
        <f>Tabela12457[[#This Row],[cena netto dla PGE Toruń S.A.]]*1.23</f>
        <v>0</v>
      </c>
    </row>
    <row r="39" spans="1:19" s="16" customFormat="1" ht="15" customHeight="1" x14ac:dyDescent="0.25">
      <c r="A39" s="18" t="s">
        <v>84</v>
      </c>
      <c r="B39" s="18" t="s">
        <v>85</v>
      </c>
      <c r="C39" s="19" t="s">
        <v>13</v>
      </c>
      <c r="D39" s="20">
        <f>SUM([1]!Tabela12457[[#This Row],[ilość dla PGE EC ODDZIAŁY]:[ilość dla PGE Toruń S.A.]])</f>
        <v>64</v>
      </c>
      <c r="E39" s="20">
        <v>50</v>
      </c>
      <c r="F39" s="20">
        <v>10</v>
      </c>
      <c r="G39" s="20">
        <v>4</v>
      </c>
      <c r="H39" s="20">
        <v>0</v>
      </c>
      <c r="I39" s="21"/>
      <c r="J39" s="22">
        <f>Tabela12457[[#This Row],[cena jednostkowa netto w PLN]]*Tabela12457[[#This Row],[ilość łączna ]]</f>
        <v>0</v>
      </c>
      <c r="K39" s="22">
        <f>Tabela12457[[#This Row],[cena netto łączna]]*1.23</f>
        <v>0</v>
      </c>
      <c r="L39" s="22">
        <f>Tabela12457[[#This Row],[cena jednostkowa netto w PLN]]*Tabela12457[[#This Row],[ilość dla PGE EC ODDZIAŁY]]</f>
        <v>0</v>
      </c>
      <c r="M39" s="22">
        <f>Tabela12457[[#This Row],[cena netto dla PGE EC Oddziały]]*1.23</f>
        <v>0</v>
      </c>
      <c r="N39" s="23">
        <f>Tabela12457[[#This Row],[cena jednostkowa netto w PLN]]*Tabela12457[[#This Row],[ilość dla KOGENERACJA S.A.]]</f>
        <v>0</v>
      </c>
      <c r="O39" s="23">
        <f>Tabela12457[[#This Row],[cena netto dla KOGENERACJA S.A.]]*1.23</f>
        <v>0</v>
      </c>
      <c r="P39" s="23">
        <f>Tabela12457[[#This Row],[cena jednostkowa netto w PLN]]*Tabela12457[[#This Row],[ilość dla PGE Zielona Góra S.A.]]</f>
        <v>0</v>
      </c>
      <c r="Q39" s="23">
        <f>Tabela12457[[#This Row],[cena netto dla PGE Zielona Góra S.A.]]*1.23</f>
        <v>0</v>
      </c>
      <c r="R39" s="23">
        <f>Tabela12457[[#This Row],[cena jednostkowa netto w PLN]]*Tabela12457[[#This Row],[ilość dla PGE Toruń S.A.]]</f>
        <v>0</v>
      </c>
      <c r="S39" s="23">
        <f>Tabela12457[[#This Row],[cena netto dla PGE Toruń S.A.]]*1.23</f>
        <v>0</v>
      </c>
    </row>
    <row r="40" spans="1:19" s="16" customFormat="1" ht="15" customHeight="1" x14ac:dyDescent="0.25">
      <c r="A40" s="18" t="s">
        <v>86</v>
      </c>
      <c r="B40" s="18" t="s">
        <v>87</v>
      </c>
      <c r="C40" s="19" t="s">
        <v>13</v>
      </c>
      <c r="D40" s="20">
        <f>SUM([1]!Tabela12457[[#This Row],[ilość dla PGE EC ODDZIAŁY]:[ilość dla PGE Toruń S.A.]])</f>
        <v>2020</v>
      </c>
      <c r="E40" s="20">
        <v>2000</v>
      </c>
      <c r="F40" s="20">
        <v>10</v>
      </c>
      <c r="G40" s="20">
        <v>10</v>
      </c>
      <c r="H40" s="20">
        <v>0</v>
      </c>
      <c r="I40" s="21"/>
      <c r="J40" s="22">
        <f>Tabela12457[[#This Row],[cena jednostkowa netto w PLN]]*Tabela12457[[#This Row],[ilość łączna ]]</f>
        <v>0</v>
      </c>
      <c r="K40" s="22">
        <f>Tabela12457[[#This Row],[cena netto łączna]]*1.23</f>
        <v>0</v>
      </c>
      <c r="L40" s="22">
        <f>Tabela12457[[#This Row],[cena jednostkowa netto w PLN]]*Tabela12457[[#This Row],[ilość dla PGE EC ODDZIAŁY]]</f>
        <v>0</v>
      </c>
      <c r="M40" s="22">
        <f>Tabela12457[[#This Row],[cena netto dla PGE EC Oddziały]]*1.23</f>
        <v>0</v>
      </c>
      <c r="N40" s="23">
        <f>Tabela12457[[#This Row],[cena jednostkowa netto w PLN]]*Tabela12457[[#This Row],[ilość dla KOGENERACJA S.A.]]</f>
        <v>0</v>
      </c>
      <c r="O40" s="23">
        <f>Tabela12457[[#This Row],[cena netto dla KOGENERACJA S.A.]]*1.23</f>
        <v>0</v>
      </c>
      <c r="P40" s="23">
        <f>Tabela12457[[#This Row],[cena jednostkowa netto w PLN]]*Tabela12457[[#This Row],[ilość dla PGE Zielona Góra S.A.]]</f>
        <v>0</v>
      </c>
      <c r="Q40" s="23">
        <f>Tabela12457[[#This Row],[cena netto dla PGE Zielona Góra S.A.]]*1.23</f>
        <v>0</v>
      </c>
      <c r="R40" s="23">
        <f>Tabela12457[[#This Row],[cena jednostkowa netto w PLN]]*Tabela12457[[#This Row],[ilość dla PGE Toruń S.A.]]</f>
        <v>0</v>
      </c>
      <c r="S40" s="23">
        <f>Tabela12457[[#This Row],[cena netto dla PGE Toruń S.A.]]*1.23</f>
        <v>0</v>
      </c>
    </row>
    <row r="41" spans="1:19" s="16" customFormat="1" ht="15" customHeight="1" x14ac:dyDescent="0.25">
      <c r="A41" s="18" t="s">
        <v>88</v>
      </c>
      <c r="B41" s="18" t="s">
        <v>89</v>
      </c>
      <c r="C41" s="19" t="s">
        <v>13</v>
      </c>
      <c r="D41" s="20">
        <f>SUM([1]!Tabela12457[[#This Row],[ilość dla PGE EC ODDZIAŁY]:[ilość dla PGE Toruń S.A.]])</f>
        <v>206</v>
      </c>
      <c r="E41" s="20">
        <v>200</v>
      </c>
      <c r="F41" s="20">
        <v>4</v>
      </c>
      <c r="G41" s="20">
        <v>2</v>
      </c>
      <c r="H41" s="20">
        <v>0</v>
      </c>
      <c r="I41" s="21"/>
      <c r="J41" s="22">
        <f>Tabela12457[[#This Row],[cena jednostkowa netto w PLN]]*Tabela12457[[#This Row],[ilość łączna ]]</f>
        <v>0</v>
      </c>
      <c r="K41" s="22">
        <f>Tabela12457[[#This Row],[cena netto łączna]]*1.23</f>
        <v>0</v>
      </c>
      <c r="L41" s="22">
        <f>Tabela12457[[#This Row],[cena jednostkowa netto w PLN]]*Tabela12457[[#This Row],[ilość dla PGE EC ODDZIAŁY]]</f>
        <v>0</v>
      </c>
      <c r="M41" s="22">
        <f>Tabela12457[[#This Row],[cena netto dla PGE EC Oddziały]]*1.23</f>
        <v>0</v>
      </c>
      <c r="N41" s="23">
        <f>Tabela12457[[#This Row],[cena jednostkowa netto w PLN]]*Tabela12457[[#This Row],[ilość dla KOGENERACJA S.A.]]</f>
        <v>0</v>
      </c>
      <c r="O41" s="23">
        <f>Tabela12457[[#This Row],[cena netto dla KOGENERACJA S.A.]]*1.23</f>
        <v>0</v>
      </c>
      <c r="P41" s="23">
        <f>Tabela12457[[#This Row],[cena jednostkowa netto w PLN]]*Tabela12457[[#This Row],[ilość dla PGE Zielona Góra S.A.]]</f>
        <v>0</v>
      </c>
      <c r="Q41" s="23">
        <f>Tabela12457[[#This Row],[cena netto dla PGE Zielona Góra S.A.]]*1.23</f>
        <v>0</v>
      </c>
      <c r="R41" s="23">
        <f>Tabela12457[[#This Row],[cena jednostkowa netto w PLN]]*Tabela12457[[#This Row],[ilość dla PGE Toruń S.A.]]</f>
        <v>0</v>
      </c>
      <c r="S41" s="23">
        <f>Tabela12457[[#This Row],[cena netto dla PGE Toruń S.A.]]*1.23</f>
        <v>0</v>
      </c>
    </row>
    <row r="42" spans="1:19" s="16" customFormat="1" ht="15" customHeight="1" x14ac:dyDescent="0.25">
      <c r="A42" s="18" t="s">
        <v>90</v>
      </c>
      <c r="B42" s="18" t="s">
        <v>91</v>
      </c>
      <c r="C42" s="19" t="s">
        <v>13</v>
      </c>
      <c r="D42" s="20">
        <f>SUM([1]!Tabela12457[[#This Row],[ilość dla PGE EC ODDZIAŁY]:[ilość dla PGE Toruń S.A.]])</f>
        <v>230</v>
      </c>
      <c r="E42" s="20">
        <v>200</v>
      </c>
      <c r="F42" s="20">
        <v>10</v>
      </c>
      <c r="G42" s="20">
        <v>10</v>
      </c>
      <c r="H42" s="20">
        <v>10</v>
      </c>
      <c r="I42" s="21"/>
      <c r="J42" s="22">
        <f>Tabela12457[[#This Row],[cena jednostkowa netto w PLN]]*Tabela12457[[#This Row],[ilość łączna ]]</f>
        <v>0</v>
      </c>
      <c r="K42" s="22">
        <f>Tabela12457[[#This Row],[cena netto łączna]]*1.23</f>
        <v>0</v>
      </c>
      <c r="L42" s="22">
        <f>Tabela12457[[#This Row],[cena jednostkowa netto w PLN]]*Tabela12457[[#This Row],[ilość dla PGE EC ODDZIAŁY]]</f>
        <v>0</v>
      </c>
      <c r="M42" s="22">
        <f>Tabela12457[[#This Row],[cena netto dla PGE EC Oddziały]]*1.23</f>
        <v>0</v>
      </c>
      <c r="N42" s="23">
        <f>Tabela12457[[#This Row],[cena jednostkowa netto w PLN]]*Tabela12457[[#This Row],[ilość dla KOGENERACJA S.A.]]</f>
        <v>0</v>
      </c>
      <c r="O42" s="23">
        <f>Tabela12457[[#This Row],[cena netto dla KOGENERACJA S.A.]]*1.23</f>
        <v>0</v>
      </c>
      <c r="P42" s="23">
        <f>Tabela12457[[#This Row],[cena jednostkowa netto w PLN]]*Tabela12457[[#This Row],[ilość dla PGE Zielona Góra S.A.]]</f>
        <v>0</v>
      </c>
      <c r="Q42" s="23">
        <f>Tabela12457[[#This Row],[cena netto dla PGE Zielona Góra S.A.]]*1.23</f>
        <v>0</v>
      </c>
      <c r="R42" s="23">
        <f>Tabela12457[[#This Row],[cena jednostkowa netto w PLN]]*Tabela12457[[#This Row],[ilość dla PGE Toruń S.A.]]</f>
        <v>0</v>
      </c>
      <c r="S42" s="23">
        <f>Tabela12457[[#This Row],[cena netto dla PGE Toruń S.A.]]*1.23</f>
        <v>0</v>
      </c>
    </row>
    <row r="43" spans="1:19" s="16" customFormat="1" ht="15" customHeight="1" x14ac:dyDescent="0.25">
      <c r="A43" s="18" t="s">
        <v>92</v>
      </c>
      <c r="B43" s="18" t="s">
        <v>93</v>
      </c>
      <c r="C43" s="19" t="s">
        <v>13</v>
      </c>
      <c r="D43" s="20">
        <f>SUM([1]!Tabela12457[[#This Row],[ilość dla PGE EC ODDZIAŁY]:[ilość dla PGE Toruń S.A.]])</f>
        <v>23</v>
      </c>
      <c r="E43" s="20">
        <v>20</v>
      </c>
      <c r="F43" s="20">
        <v>1</v>
      </c>
      <c r="G43" s="20">
        <v>1</v>
      </c>
      <c r="H43" s="20">
        <v>1</v>
      </c>
      <c r="I43" s="21"/>
      <c r="J43" s="22">
        <f>Tabela12457[[#This Row],[cena jednostkowa netto w PLN]]*Tabela12457[[#This Row],[ilość łączna ]]</f>
        <v>0</v>
      </c>
      <c r="K43" s="22">
        <f>Tabela12457[[#This Row],[cena netto łączna]]*1.23</f>
        <v>0</v>
      </c>
      <c r="L43" s="22">
        <f>Tabela12457[[#This Row],[cena jednostkowa netto w PLN]]*Tabela12457[[#This Row],[ilość dla PGE EC ODDZIAŁY]]</f>
        <v>0</v>
      </c>
      <c r="M43" s="22">
        <f>Tabela12457[[#This Row],[cena netto dla PGE EC Oddziały]]*1.23</f>
        <v>0</v>
      </c>
      <c r="N43" s="23">
        <f>Tabela12457[[#This Row],[cena jednostkowa netto w PLN]]*Tabela12457[[#This Row],[ilość dla KOGENERACJA S.A.]]</f>
        <v>0</v>
      </c>
      <c r="O43" s="23">
        <f>Tabela12457[[#This Row],[cena netto dla KOGENERACJA S.A.]]*1.23</f>
        <v>0</v>
      </c>
      <c r="P43" s="23">
        <f>Tabela12457[[#This Row],[cena jednostkowa netto w PLN]]*Tabela12457[[#This Row],[ilość dla PGE Zielona Góra S.A.]]</f>
        <v>0</v>
      </c>
      <c r="Q43" s="23">
        <f>Tabela12457[[#This Row],[cena netto dla PGE Zielona Góra S.A.]]*1.23</f>
        <v>0</v>
      </c>
      <c r="R43" s="23">
        <f>Tabela12457[[#This Row],[cena jednostkowa netto w PLN]]*Tabela12457[[#This Row],[ilość dla PGE Toruń S.A.]]</f>
        <v>0</v>
      </c>
      <c r="S43" s="23">
        <f>Tabela12457[[#This Row],[cena netto dla PGE Toruń S.A.]]*1.23</f>
        <v>0</v>
      </c>
    </row>
    <row r="44" spans="1:19" s="16" customFormat="1" ht="15" customHeight="1" x14ac:dyDescent="0.25">
      <c r="A44" s="18" t="s">
        <v>94</v>
      </c>
      <c r="B44" s="18" t="s">
        <v>95</v>
      </c>
      <c r="C44" s="19" t="s">
        <v>96</v>
      </c>
      <c r="D44" s="20">
        <f>SUM([1]!Tabela12457[[#This Row],[ilość dla PGE EC ODDZIAŁY]:[ilość dla PGE Toruń S.A.]])</f>
        <v>22</v>
      </c>
      <c r="E44" s="20">
        <v>15</v>
      </c>
      <c r="F44" s="20">
        <v>5</v>
      </c>
      <c r="G44" s="20">
        <v>1</v>
      </c>
      <c r="H44" s="20">
        <v>1</v>
      </c>
      <c r="I44" s="21"/>
      <c r="J44" s="22">
        <f>Tabela12457[[#This Row],[cena jednostkowa netto w PLN]]*Tabela12457[[#This Row],[ilość łączna ]]</f>
        <v>0</v>
      </c>
      <c r="K44" s="22">
        <f>Tabela12457[[#This Row],[cena netto łączna]]*1.23</f>
        <v>0</v>
      </c>
      <c r="L44" s="22">
        <f>Tabela12457[[#This Row],[cena jednostkowa netto w PLN]]*Tabela12457[[#This Row],[ilość dla PGE EC ODDZIAŁY]]</f>
        <v>0</v>
      </c>
      <c r="M44" s="22">
        <f>Tabela12457[[#This Row],[cena netto dla PGE EC Oddziały]]*1.23</f>
        <v>0</v>
      </c>
      <c r="N44" s="23">
        <f>Tabela12457[[#This Row],[cena jednostkowa netto w PLN]]*Tabela12457[[#This Row],[ilość dla KOGENERACJA S.A.]]</f>
        <v>0</v>
      </c>
      <c r="O44" s="23">
        <f>Tabela12457[[#This Row],[cena netto dla KOGENERACJA S.A.]]*1.23</f>
        <v>0</v>
      </c>
      <c r="P44" s="23">
        <f>Tabela12457[[#This Row],[cena jednostkowa netto w PLN]]*Tabela12457[[#This Row],[ilość dla PGE Zielona Góra S.A.]]</f>
        <v>0</v>
      </c>
      <c r="Q44" s="23">
        <f>Tabela12457[[#This Row],[cena netto dla PGE Zielona Góra S.A.]]*1.23</f>
        <v>0</v>
      </c>
      <c r="R44" s="23">
        <f>Tabela12457[[#This Row],[cena jednostkowa netto w PLN]]*Tabela12457[[#This Row],[ilość dla PGE Toruń S.A.]]</f>
        <v>0</v>
      </c>
      <c r="S44" s="23">
        <f>Tabela12457[[#This Row],[cena netto dla PGE Toruń S.A.]]*1.23</f>
        <v>0</v>
      </c>
    </row>
    <row r="45" spans="1:19" s="16" customFormat="1" ht="15" customHeight="1" x14ac:dyDescent="0.25">
      <c r="A45" s="17" t="s">
        <v>97</v>
      </c>
      <c r="B45" s="18" t="s">
        <v>98</v>
      </c>
      <c r="C45" s="19" t="s">
        <v>96</v>
      </c>
      <c r="D45" s="20">
        <f>SUM([1]!Tabela12457[[#This Row],[ilość dla PGE EC ODDZIAŁY]:[ilość dla PGE Toruń S.A.]])</f>
        <v>110</v>
      </c>
      <c r="E45" s="20">
        <v>100</v>
      </c>
      <c r="F45" s="20">
        <v>3</v>
      </c>
      <c r="G45" s="20">
        <v>2</v>
      </c>
      <c r="H45" s="20">
        <v>5</v>
      </c>
      <c r="I45" s="21"/>
      <c r="J45" s="22">
        <f>Tabela12457[[#This Row],[cena jednostkowa netto w PLN]]*Tabela12457[[#This Row],[ilość łączna ]]</f>
        <v>0</v>
      </c>
      <c r="K45" s="22">
        <f>Tabela12457[[#This Row],[cena netto łączna]]*1.23</f>
        <v>0</v>
      </c>
      <c r="L45" s="22">
        <f>Tabela12457[[#This Row],[cena jednostkowa netto w PLN]]*Tabela12457[[#This Row],[ilość dla PGE EC ODDZIAŁY]]</f>
        <v>0</v>
      </c>
      <c r="M45" s="22">
        <f>Tabela12457[[#This Row],[cena netto dla PGE EC Oddziały]]*1.23</f>
        <v>0</v>
      </c>
      <c r="N45" s="23">
        <f>Tabela12457[[#This Row],[cena jednostkowa netto w PLN]]*Tabela12457[[#This Row],[ilość dla KOGENERACJA S.A.]]</f>
        <v>0</v>
      </c>
      <c r="O45" s="23">
        <f>Tabela12457[[#This Row],[cena netto dla KOGENERACJA S.A.]]*1.23</f>
        <v>0</v>
      </c>
      <c r="P45" s="23">
        <f>Tabela12457[[#This Row],[cena jednostkowa netto w PLN]]*Tabela12457[[#This Row],[ilość dla PGE Zielona Góra S.A.]]</f>
        <v>0</v>
      </c>
      <c r="Q45" s="23">
        <f>Tabela12457[[#This Row],[cena netto dla PGE Zielona Góra S.A.]]*1.23</f>
        <v>0</v>
      </c>
      <c r="R45" s="23">
        <f>Tabela12457[[#This Row],[cena jednostkowa netto w PLN]]*Tabela12457[[#This Row],[ilość dla PGE Toruń S.A.]]</f>
        <v>0</v>
      </c>
      <c r="S45" s="23">
        <f>Tabela12457[[#This Row],[cena netto dla PGE Toruń S.A.]]*1.23</f>
        <v>0</v>
      </c>
    </row>
    <row r="46" spans="1:19" s="16" customFormat="1" ht="15" customHeight="1" x14ac:dyDescent="0.25">
      <c r="A46" s="17" t="s">
        <v>99</v>
      </c>
      <c r="B46" s="18" t="s">
        <v>100</v>
      </c>
      <c r="C46" s="19" t="s">
        <v>96</v>
      </c>
      <c r="D46" s="20">
        <f>SUM([1]!Tabela12457[[#This Row],[ilość dla PGE EC ODDZIAŁY]:[ilość dla PGE Toruń S.A.]])</f>
        <v>10</v>
      </c>
      <c r="E46" s="20">
        <v>10</v>
      </c>
      <c r="F46" s="20">
        <v>0</v>
      </c>
      <c r="G46" s="20">
        <v>0</v>
      </c>
      <c r="H46" s="20">
        <v>0</v>
      </c>
      <c r="I46" s="21"/>
      <c r="J46" s="22">
        <f>Tabela12457[[#This Row],[cena jednostkowa netto w PLN]]*Tabela12457[[#This Row],[ilość łączna ]]</f>
        <v>0</v>
      </c>
      <c r="K46" s="22">
        <f>Tabela12457[[#This Row],[cena netto łączna]]*1.23</f>
        <v>0</v>
      </c>
      <c r="L46" s="22">
        <f>Tabela12457[[#This Row],[cena jednostkowa netto w PLN]]*Tabela12457[[#This Row],[ilość dla PGE EC ODDZIAŁY]]</f>
        <v>0</v>
      </c>
      <c r="M46" s="22">
        <f>Tabela12457[[#This Row],[cena netto dla PGE EC Oddziały]]*1.23</f>
        <v>0</v>
      </c>
      <c r="N46" s="23">
        <f>Tabela12457[[#This Row],[cena jednostkowa netto w PLN]]*Tabela12457[[#This Row],[ilość dla KOGENERACJA S.A.]]</f>
        <v>0</v>
      </c>
      <c r="O46" s="23">
        <f>Tabela12457[[#This Row],[cena netto dla KOGENERACJA S.A.]]*1.23</f>
        <v>0</v>
      </c>
      <c r="P46" s="23">
        <f>Tabela12457[[#This Row],[cena jednostkowa netto w PLN]]*Tabela12457[[#This Row],[ilość dla PGE Zielona Góra S.A.]]</f>
        <v>0</v>
      </c>
      <c r="Q46" s="23">
        <f>Tabela12457[[#This Row],[cena netto dla PGE Zielona Góra S.A.]]*1.23</f>
        <v>0</v>
      </c>
      <c r="R46" s="23">
        <f>Tabela12457[[#This Row],[cena jednostkowa netto w PLN]]*Tabela12457[[#This Row],[ilość dla PGE Toruń S.A.]]</f>
        <v>0</v>
      </c>
      <c r="S46" s="23">
        <f>Tabela12457[[#This Row],[cena netto dla PGE Toruń S.A.]]*1.23</f>
        <v>0</v>
      </c>
    </row>
    <row r="47" spans="1:19" s="16" customFormat="1" ht="15" customHeight="1" x14ac:dyDescent="0.25">
      <c r="A47" s="17" t="s">
        <v>101</v>
      </c>
      <c r="B47" s="18" t="s">
        <v>102</v>
      </c>
      <c r="C47" s="19" t="s">
        <v>96</v>
      </c>
      <c r="D47" s="20">
        <f>SUM([1]!Tabela12457[[#This Row],[ilość dla PGE EC ODDZIAŁY]:[ilość dla PGE Toruń S.A.]])</f>
        <v>115</v>
      </c>
      <c r="E47" s="20">
        <v>100</v>
      </c>
      <c r="F47" s="20">
        <v>4</v>
      </c>
      <c r="G47" s="20">
        <v>10</v>
      </c>
      <c r="H47" s="20">
        <v>1</v>
      </c>
      <c r="I47" s="21"/>
      <c r="J47" s="22">
        <f>Tabela12457[[#This Row],[cena jednostkowa netto w PLN]]*Tabela12457[[#This Row],[ilość łączna ]]</f>
        <v>0</v>
      </c>
      <c r="K47" s="22">
        <f>Tabela12457[[#This Row],[cena netto łączna]]*1.23</f>
        <v>0</v>
      </c>
      <c r="L47" s="22">
        <f>Tabela12457[[#This Row],[cena jednostkowa netto w PLN]]*Tabela12457[[#This Row],[ilość dla PGE EC ODDZIAŁY]]</f>
        <v>0</v>
      </c>
      <c r="M47" s="22">
        <f>Tabela12457[[#This Row],[cena netto dla PGE EC Oddziały]]*1.23</f>
        <v>0</v>
      </c>
      <c r="N47" s="23">
        <f>Tabela12457[[#This Row],[cena jednostkowa netto w PLN]]*Tabela12457[[#This Row],[ilość dla KOGENERACJA S.A.]]</f>
        <v>0</v>
      </c>
      <c r="O47" s="23">
        <f>Tabela12457[[#This Row],[cena netto dla KOGENERACJA S.A.]]*1.23</f>
        <v>0</v>
      </c>
      <c r="P47" s="23">
        <f>Tabela12457[[#This Row],[cena jednostkowa netto w PLN]]*Tabela12457[[#This Row],[ilość dla PGE Zielona Góra S.A.]]</f>
        <v>0</v>
      </c>
      <c r="Q47" s="23">
        <f>Tabela12457[[#This Row],[cena netto dla PGE Zielona Góra S.A.]]*1.23</f>
        <v>0</v>
      </c>
      <c r="R47" s="23">
        <f>Tabela12457[[#This Row],[cena jednostkowa netto w PLN]]*Tabela12457[[#This Row],[ilość dla PGE Toruń S.A.]]</f>
        <v>0</v>
      </c>
      <c r="S47" s="23">
        <f>Tabela12457[[#This Row],[cena netto dla PGE Toruń S.A.]]*1.23</f>
        <v>0</v>
      </c>
    </row>
    <row r="48" spans="1:19" s="16" customFormat="1" ht="15" customHeight="1" x14ac:dyDescent="0.25">
      <c r="A48" s="17" t="s">
        <v>103</v>
      </c>
      <c r="B48" s="18" t="s">
        <v>104</v>
      </c>
      <c r="C48" s="19" t="s">
        <v>96</v>
      </c>
      <c r="D48" s="20">
        <f>SUM([1]!Tabela12457[[#This Row],[ilość dla PGE EC ODDZIAŁY]:[ilość dla PGE Toruń S.A.]])</f>
        <v>10</v>
      </c>
      <c r="E48" s="20">
        <v>10</v>
      </c>
      <c r="F48" s="20">
        <v>0</v>
      </c>
      <c r="G48" s="20">
        <v>0</v>
      </c>
      <c r="H48" s="20">
        <v>0</v>
      </c>
      <c r="I48" s="21"/>
      <c r="J48" s="22">
        <f>Tabela12457[[#This Row],[cena jednostkowa netto w PLN]]*Tabela12457[[#This Row],[ilość łączna ]]</f>
        <v>0</v>
      </c>
      <c r="K48" s="22">
        <f>Tabela12457[[#This Row],[cena netto łączna]]*1.23</f>
        <v>0</v>
      </c>
      <c r="L48" s="22">
        <f>Tabela12457[[#This Row],[cena jednostkowa netto w PLN]]*Tabela12457[[#This Row],[ilość dla PGE EC ODDZIAŁY]]</f>
        <v>0</v>
      </c>
      <c r="M48" s="22">
        <f>Tabela12457[[#This Row],[cena netto dla PGE EC Oddziały]]*1.23</f>
        <v>0</v>
      </c>
      <c r="N48" s="23">
        <f>Tabela12457[[#This Row],[cena jednostkowa netto w PLN]]*Tabela12457[[#This Row],[ilość dla KOGENERACJA S.A.]]</f>
        <v>0</v>
      </c>
      <c r="O48" s="23">
        <f>Tabela12457[[#This Row],[cena netto dla KOGENERACJA S.A.]]*1.23</f>
        <v>0</v>
      </c>
      <c r="P48" s="23">
        <f>Tabela12457[[#This Row],[cena jednostkowa netto w PLN]]*Tabela12457[[#This Row],[ilość dla PGE Zielona Góra S.A.]]</f>
        <v>0</v>
      </c>
      <c r="Q48" s="23">
        <f>Tabela12457[[#This Row],[cena netto dla PGE Zielona Góra S.A.]]*1.23</f>
        <v>0</v>
      </c>
      <c r="R48" s="23">
        <f>Tabela12457[[#This Row],[cena jednostkowa netto w PLN]]*Tabela12457[[#This Row],[ilość dla PGE Toruń S.A.]]</f>
        <v>0</v>
      </c>
      <c r="S48" s="23">
        <f>Tabela12457[[#This Row],[cena netto dla PGE Toruń S.A.]]*1.23</f>
        <v>0</v>
      </c>
    </row>
    <row r="49" spans="1:19" s="24" customFormat="1" ht="15" customHeight="1" x14ac:dyDescent="0.25">
      <c r="A49" s="17" t="s">
        <v>133</v>
      </c>
      <c r="B49" s="26" t="s">
        <v>132</v>
      </c>
      <c r="C49" s="19" t="s">
        <v>96</v>
      </c>
      <c r="D49" s="20">
        <f>SUM([1]!Tabela12457[[#This Row],[ilość dla PGE EC ODDZIAŁY]:[ilość dla PGE Toruń S.A.]])</f>
        <v>400</v>
      </c>
      <c r="E49" s="20">
        <v>300</v>
      </c>
      <c r="F49" s="20">
        <v>0</v>
      </c>
      <c r="G49" s="20">
        <v>50</v>
      </c>
      <c r="H49" s="20">
        <v>50</v>
      </c>
      <c r="I49" s="21"/>
      <c r="J49" s="22">
        <f>Tabela12457[[#This Row],[cena jednostkowa netto w PLN]]*Tabela12457[[#This Row],[ilość łączna ]]</f>
        <v>0</v>
      </c>
      <c r="K49" s="22">
        <f>Tabela12457[[#This Row],[cena netto łączna]]*1.23</f>
        <v>0</v>
      </c>
      <c r="L49" s="22">
        <f>Tabela12457[[#This Row],[cena jednostkowa netto w PLN]]*Tabela12457[[#This Row],[ilość dla PGE EC ODDZIAŁY]]</f>
        <v>0</v>
      </c>
      <c r="M49" s="22">
        <f>Tabela12457[[#This Row],[cena netto dla PGE EC Oddziały]]*1.23</f>
        <v>0</v>
      </c>
      <c r="N49" s="23">
        <f>Tabela12457[[#This Row],[cena jednostkowa netto w PLN]]*Tabela12457[[#This Row],[ilość dla KOGENERACJA S.A.]]</f>
        <v>0</v>
      </c>
      <c r="O49" s="27">
        <f>Tabela12457[[#This Row],[cena netto dla KOGENERACJA S.A.]]*1.23</f>
        <v>0</v>
      </c>
      <c r="P49" s="23">
        <f>Tabela12457[[#This Row],[cena jednostkowa netto w PLN]]*Tabela12457[[#This Row],[ilość dla PGE Zielona Góra S.A.]]</f>
        <v>0</v>
      </c>
      <c r="Q49" s="27">
        <f>Tabela12457[[#This Row],[cena netto dla PGE Zielona Góra S.A.]]*1.23</f>
        <v>0</v>
      </c>
      <c r="R49" s="23">
        <f>Tabela12457[[#This Row],[cena jednostkowa netto w PLN]]*Tabela12457[[#This Row],[ilość dla PGE Toruń S.A.]]</f>
        <v>0</v>
      </c>
      <c r="S49" s="23">
        <f>Tabela12457[[#This Row],[cena netto dla PGE Toruń S.A.]]*1.23</f>
        <v>0</v>
      </c>
    </row>
    <row r="50" spans="1:19" s="24" customFormat="1" ht="15" customHeight="1" x14ac:dyDescent="0.25">
      <c r="A50" s="17" t="s">
        <v>135</v>
      </c>
      <c r="B50" s="26" t="s">
        <v>134</v>
      </c>
      <c r="C50" s="19" t="s">
        <v>96</v>
      </c>
      <c r="D50" s="20">
        <f>SUM([1]!Tabela12457[[#This Row],[ilość dla PGE EC ODDZIAŁY]:[ilość dla PGE Toruń S.A.]])</f>
        <v>40</v>
      </c>
      <c r="E50" s="20">
        <v>30</v>
      </c>
      <c r="F50" s="20">
        <v>0</v>
      </c>
      <c r="G50" s="20">
        <v>5</v>
      </c>
      <c r="H50" s="20">
        <v>5</v>
      </c>
      <c r="I50" s="21"/>
      <c r="J50" s="22">
        <f>Tabela12457[[#This Row],[cena jednostkowa netto w PLN]]*Tabela12457[[#This Row],[ilość łączna ]]</f>
        <v>0</v>
      </c>
      <c r="K50" s="22">
        <f>Tabela12457[[#This Row],[cena netto łączna]]*1.23</f>
        <v>0</v>
      </c>
      <c r="L50" s="22">
        <f>Tabela12457[[#This Row],[cena jednostkowa netto w PLN]]*Tabela12457[[#This Row],[ilość dla PGE EC ODDZIAŁY]]</f>
        <v>0</v>
      </c>
      <c r="M50" s="22">
        <f>Tabela12457[[#This Row],[cena netto dla PGE EC Oddziały]]*1.23</f>
        <v>0</v>
      </c>
      <c r="N50" s="23">
        <f>Tabela12457[[#This Row],[cena jednostkowa netto w PLN]]*Tabela12457[[#This Row],[ilość dla KOGENERACJA S.A.]]</f>
        <v>0</v>
      </c>
      <c r="O50" s="27">
        <f>Tabela12457[[#This Row],[cena netto dla KOGENERACJA S.A.]]*1.23</f>
        <v>0</v>
      </c>
      <c r="P50" s="23">
        <f>Tabela12457[[#This Row],[cena jednostkowa netto w PLN]]*Tabela12457[[#This Row],[ilość dla PGE Zielona Góra S.A.]]</f>
        <v>0</v>
      </c>
      <c r="Q50" s="27">
        <f>Tabela12457[[#This Row],[cena netto dla PGE Zielona Góra S.A.]]*1.23</f>
        <v>0</v>
      </c>
      <c r="R50" s="23">
        <f>Tabela12457[[#This Row],[cena jednostkowa netto w PLN]]*Tabela12457[[#This Row],[ilość dla PGE Toruń S.A.]]</f>
        <v>0</v>
      </c>
      <c r="S50" s="23">
        <f>Tabela12457[[#This Row],[cena netto dla PGE Toruń S.A.]]*1.23</f>
        <v>0</v>
      </c>
    </row>
    <row r="51" spans="1:19" s="16" customFormat="1" ht="15" customHeight="1" x14ac:dyDescent="0.25">
      <c r="A51" s="18" t="s">
        <v>105</v>
      </c>
      <c r="B51" s="18" t="s">
        <v>106</v>
      </c>
      <c r="C51" s="19" t="s">
        <v>96</v>
      </c>
      <c r="D51" s="20">
        <f>SUM([1]!Tabela12457[[#This Row],[ilość dla PGE EC ODDZIAŁY]:[ilość dla PGE Toruń S.A.]])</f>
        <v>2610</v>
      </c>
      <c r="E51" s="20">
        <v>1650</v>
      </c>
      <c r="F51" s="20">
        <v>660</v>
      </c>
      <c r="G51" s="20">
        <v>200</v>
      </c>
      <c r="H51" s="20">
        <v>100</v>
      </c>
      <c r="I51" s="21"/>
      <c r="J51" s="22">
        <f>Tabela12457[[#This Row],[cena jednostkowa netto w PLN]]*Tabela12457[[#This Row],[ilość łączna ]]</f>
        <v>0</v>
      </c>
      <c r="K51" s="22">
        <f>Tabela12457[[#This Row],[cena netto łączna]]*1.23</f>
        <v>0</v>
      </c>
      <c r="L51" s="22">
        <f>Tabela12457[[#This Row],[cena jednostkowa netto w PLN]]*Tabela12457[[#This Row],[ilość dla PGE EC ODDZIAŁY]]</f>
        <v>0</v>
      </c>
      <c r="M51" s="22">
        <f>Tabela12457[[#This Row],[cena netto dla PGE EC Oddziały]]*1.23</f>
        <v>0</v>
      </c>
      <c r="N51" s="23">
        <f>Tabela12457[[#This Row],[cena jednostkowa netto w PLN]]*Tabela12457[[#This Row],[ilość dla KOGENERACJA S.A.]]</f>
        <v>0</v>
      </c>
      <c r="O51" s="23">
        <f>Tabela12457[[#This Row],[cena netto dla KOGENERACJA S.A.]]*1.23</f>
        <v>0</v>
      </c>
      <c r="P51" s="23">
        <f>Tabela12457[[#This Row],[cena jednostkowa netto w PLN]]*Tabela12457[[#This Row],[ilość dla PGE Zielona Góra S.A.]]</f>
        <v>0</v>
      </c>
      <c r="Q51" s="23">
        <f>Tabela12457[[#This Row],[cena netto dla PGE Zielona Góra S.A.]]*1.23</f>
        <v>0</v>
      </c>
      <c r="R51" s="23">
        <f>Tabela12457[[#This Row],[cena jednostkowa netto w PLN]]*Tabela12457[[#This Row],[ilość dla PGE Toruń S.A.]]</f>
        <v>0</v>
      </c>
      <c r="S51" s="23">
        <f>Tabela12457[[#This Row],[cena netto dla PGE Toruń S.A.]]*1.23</f>
        <v>0</v>
      </c>
    </row>
    <row r="52" spans="1:19" s="16" customFormat="1" ht="15" customHeight="1" x14ac:dyDescent="0.25">
      <c r="A52" s="18" t="s">
        <v>107</v>
      </c>
      <c r="B52" s="18" t="s">
        <v>108</v>
      </c>
      <c r="C52" s="19" t="s">
        <v>96</v>
      </c>
      <c r="D52" s="20">
        <f>SUM([1]!Tabela12457[[#This Row],[ilość dla PGE EC ODDZIAŁY]:[ilość dla PGE Toruń S.A.]])</f>
        <v>66</v>
      </c>
      <c r="E52" s="20">
        <v>60</v>
      </c>
      <c r="F52" s="20">
        <v>0</v>
      </c>
      <c r="G52" s="20">
        <v>2</v>
      </c>
      <c r="H52" s="20">
        <v>4</v>
      </c>
      <c r="I52" s="21"/>
      <c r="J52" s="22">
        <f>Tabela12457[[#This Row],[cena jednostkowa netto w PLN]]*Tabela12457[[#This Row],[ilość łączna ]]</f>
        <v>0</v>
      </c>
      <c r="K52" s="22">
        <f>Tabela12457[[#This Row],[cena netto łączna]]*1.23</f>
        <v>0</v>
      </c>
      <c r="L52" s="22">
        <f>Tabela12457[[#This Row],[cena jednostkowa netto w PLN]]*Tabela12457[[#This Row],[ilość dla PGE EC ODDZIAŁY]]</f>
        <v>0</v>
      </c>
      <c r="M52" s="22">
        <f>Tabela12457[[#This Row],[cena netto dla PGE EC Oddziały]]*1.23</f>
        <v>0</v>
      </c>
      <c r="N52" s="23">
        <f>Tabela12457[[#This Row],[cena jednostkowa netto w PLN]]*Tabela12457[[#This Row],[ilość dla KOGENERACJA S.A.]]</f>
        <v>0</v>
      </c>
      <c r="O52" s="23">
        <f>Tabela12457[[#This Row],[cena netto dla KOGENERACJA S.A.]]*1.23</f>
        <v>0</v>
      </c>
      <c r="P52" s="23">
        <f>Tabela12457[[#This Row],[cena jednostkowa netto w PLN]]*Tabela12457[[#This Row],[ilość dla PGE Zielona Góra S.A.]]</f>
        <v>0</v>
      </c>
      <c r="Q52" s="23">
        <f>Tabela12457[[#This Row],[cena netto dla PGE Zielona Góra S.A.]]*1.23</f>
        <v>0</v>
      </c>
      <c r="R52" s="23">
        <f>Tabela12457[[#This Row],[cena jednostkowa netto w PLN]]*Tabela12457[[#This Row],[ilość dla PGE Toruń S.A.]]</f>
        <v>0</v>
      </c>
      <c r="S52" s="23">
        <f>Tabela12457[[#This Row],[cena netto dla PGE Toruń S.A.]]*1.23</f>
        <v>0</v>
      </c>
    </row>
    <row r="53" spans="1:19" s="16" customFormat="1" ht="15" customHeight="1" x14ac:dyDescent="0.25">
      <c r="A53" s="18" t="s">
        <v>109</v>
      </c>
      <c r="B53" s="18" t="s">
        <v>110</v>
      </c>
      <c r="C53" s="19" t="s">
        <v>96</v>
      </c>
      <c r="D53" s="20">
        <f>SUM([1]!Tabela12457[[#This Row],[ilość dla PGE EC ODDZIAŁY]:[ilość dla PGE Toruń S.A.]])</f>
        <v>345</v>
      </c>
      <c r="E53" s="20">
        <v>300</v>
      </c>
      <c r="F53" s="20">
        <v>0</v>
      </c>
      <c r="G53" s="20">
        <v>40</v>
      </c>
      <c r="H53" s="20">
        <v>5</v>
      </c>
      <c r="I53" s="21"/>
      <c r="J53" s="22">
        <f>Tabela12457[[#This Row],[cena jednostkowa netto w PLN]]*Tabela12457[[#This Row],[ilość łączna ]]</f>
        <v>0</v>
      </c>
      <c r="K53" s="22">
        <f>Tabela12457[[#This Row],[cena netto łączna]]*1.23</f>
        <v>0</v>
      </c>
      <c r="L53" s="22">
        <f>Tabela12457[[#This Row],[cena jednostkowa netto w PLN]]*Tabela12457[[#This Row],[ilość dla PGE EC ODDZIAŁY]]</f>
        <v>0</v>
      </c>
      <c r="M53" s="22">
        <f>Tabela12457[[#This Row],[cena netto dla PGE EC Oddziały]]*1.23</f>
        <v>0</v>
      </c>
      <c r="N53" s="23">
        <f>Tabela12457[[#This Row],[cena jednostkowa netto w PLN]]*Tabela12457[[#This Row],[ilość dla KOGENERACJA S.A.]]</f>
        <v>0</v>
      </c>
      <c r="O53" s="23">
        <f>Tabela12457[[#This Row],[cena netto dla KOGENERACJA S.A.]]*1.23</f>
        <v>0</v>
      </c>
      <c r="P53" s="23">
        <f>Tabela12457[[#This Row],[cena jednostkowa netto w PLN]]*Tabela12457[[#This Row],[ilość dla PGE Zielona Góra S.A.]]</f>
        <v>0</v>
      </c>
      <c r="Q53" s="23">
        <f>Tabela12457[[#This Row],[cena netto dla PGE Zielona Góra S.A.]]*1.23</f>
        <v>0</v>
      </c>
      <c r="R53" s="23">
        <f>Tabela12457[[#This Row],[cena jednostkowa netto w PLN]]*Tabela12457[[#This Row],[ilość dla PGE Toruń S.A.]]</f>
        <v>0</v>
      </c>
      <c r="S53" s="23">
        <f>Tabela12457[[#This Row],[cena netto dla PGE Toruń S.A.]]*1.23</f>
        <v>0</v>
      </c>
    </row>
    <row r="54" spans="1:19" s="16" customFormat="1" ht="15" customHeight="1" x14ac:dyDescent="0.25">
      <c r="A54" s="17" t="s">
        <v>111</v>
      </c>
      <c r="B54" s="18" t="s">
        <v>112</v>
      </c>
      <c r="C54" s="19" t="s">
        <v>96</v>
      </c>
      <c r="D54" s="20">
        <f>SUM([1]!Tabela12457[[#This Row],[ilość dla PGE EC ODDZIAŁY]:[ilość dla PGE Toruń S.A.]])</f>
        <v>340</v>
      </c>
      <c r="E54" s="20">
        <v>300</v>
      </c>
      <c r="F54" s="20">
        <v>10</v>
      </c>
      <c r="G54" s="20">
        <v>25</v>
      </c>
      <c r="H54" s="20">
        <v>5</v>
      </c>
      <c r="I54" s="21"/>
      <c r="J54" s="22">
        <f>Tabela12457[[#This Row],[cena jednostkowa netto w PLN]]*Tabela12457[[#This Row],[ilość łączna ]]</f>
        <v>0</v>
      </c>
      <c r="K54" s="22">
        <f>Tabela12457[[#This Row],[cena netto łączna]]*1.23</f>
        <v>0</v>
      </c>
      <c r="L54" s="22">
        <f>Tabela12457[[#This Row],[cena jednostkowa netto w PLN]]*Tabela12457[[#This Row],[ilość dla PGE EC ODDZIAŁY]]</f>
        <v>0</v>
      </c>
      <c r="M54" s="22">
        <f>Tabela12457[[#This Row],[cena netto dla PGE EC Oddziały]]*1.23</f>
        <v>0</v>
      </c>
      <c r="N54" s="23">
        <f>Tabela12457[[#This Row],[cena jednostkowa netto w PLN]]*Tabela12457[[#This Row],[ilość dla KOGENERACJA S.A.]]</f>
        <v>0</v>
      </c>
      <c r="O54" s="23">
        <f>Tabela12457[[#This Row],[cena netto dla KOGENERACJA S.A.]]*1.23</f>
        <v>0</v>
      </c>
      <c r="P54" s="23">
        <f>Tabela12457[[#This Row],[cena jednostkowa netto w PLN]]*Tabela12457[[#This Row],[ilość dla PGE Zielona Góra S.A.]]</f>
        <v>0</v>
      </c>
      <c r="Q54" s="23">
        <f>Tabela12457[[#This Row],[cena netto dla PGE Zielona Góra S.A.]]*1.23</f>
        <v>0</v>
      </c>
      <c r="R54" s="23">
        <f>Tabela12457[[#This Row],[cena jednostkowa netto w PLN]]*Tabela12457[[#This Row],[ilość dla PGE Toruń S.A.]]</f>
        <v>0</v>
      </c>
      <c r="S54" s="23">
        <f>Tabela12457[[#This Row],[cena netto dla PGE Toruń S.A.]]*1.23</f>
        <v>0</v>
      </c>
    </row>
    <row r="55" spans="1:19" s="16" customFormat="1" ht="15" customHeight="1" x14ac:dyDescent="0.25">
      <c r="A55" s="17" t="s">
        <v>113</v>
      </c>
      <c r="B55" s="18" t="s">
        <v>114</v>
      </c>
      <c r="C55" s="19" t="s">
        <v>96</v>
      </c>
      <c r="D55" s="20">
        <f>SUM([1]!Tabela12457[[#This Row],[ilość dla PGE EC ODDZIAŁY]:[ilość dla PGE Toruń S.A.]])</f>
        <v>43</v>
      </c>
      <c r="E55" s="20">
        <v>30</v>
      </c>
      <c r="F55" s="20">
        <v>10</v>
      </c>
      <c r="G55" s="20">
        <v>2</v>
      </c>
      <c r="H55" s="20">
        <v>1</v>
      </c>
      <c r="I55" s="21"/>
      <c r="J55" s="22">
        <f>Tabela12457[[#This Row],[cena jednostkowa netto w PLN]]*Tabela12457[[#This Row],[ilość łączna ]]</f>
        <v>0</v>
      </c>
      <c r="K55" s="22">
        <f>Tabela12457[[#This Row],[cena netto łączna]]*1.23</f>
        <v>0</v>
      </c>
      <c r="L55" s="22">
        <f>Tabela12457[[#This Row],[cena jednostkowa netto w PLN]]*Tabela12457[[#This Row],[ilość dla PGE EC ODDZIAŁY]]</f>
        <v>0</v>
      </c>
      <c r="M55" s="22">
        <f>Tabela12457[[#This Row],[cena netto dla PGE EC Oddziały]]*1.23</f>
        <v>0</v>
      </c>
      <c r="N55" s="23">
        <f>Tabela12457[[#This Row],[cena jednostkowa netto w PLN]]*Tabela12457[[#This Row],[ilość dla KOGENERACJA S.A.]]</f>
        <v>0</v>
      </c>
      <c r="O55" s="23">
        <f>Tabela12457[[#This Row],[cena netto dla KOGENERACJA S.A.]]*1.23</f>
        <v>0</v>
      </c>
      <c r="P55" s="23">
        <f>Tabela12457[[#This Row],[cena jednostkowa netto w PLN]]*Tabela12457[[#This Row],[ilość dla PGE Zielona Góra S.A.]]</f>
        <v>0</v>
      </c>
      <c r="Q55" s="23">
        <f>Tabela12457[[#This Row],[cena netto dla PGE Zielona Góra S.A.]]*1.23</f>
        <v>0</v>
      </c>
      <c r="R55" s="23">
        <f>Tabela12457[[#This Row],[cena jednostkowa netto w PLN]]*Tabela12457[[#This Row],[ilość dla PGE Toruń S.A.]]</f>
        <v>0</v>
      </c>
      <c r="S55" s="23">
        <f>Tabela12457[[#This Row],[cena netto dla PGE Toruń S.A.]]*1.23</f>
        <v>0</v>
      </c>
    </row>
    <row r="56" spans="1:19" s="16" customFormat="1" ht="15" customHeight="1" x14ac:dyDescent="0.25">
      <c r="A56" s="17" t="s">
        <v>115</v>
      </c>
      <c r="B56" s="18" t="s">
        <v>116</v>
      </c>
      <c r="C56" s="19" t="s">
        <v>96</v>
      </c>
      <c r="D56" s="20">
        <f>SUM([1]!Tabela12457[[#This Row],[ilość dla PGE EC ODDZIAŁY]:[ilość dla PGE Toruń S.A.]])</f>
        <v>545</v>
      </c>
      <c r="E56" s="20">
        <v>500</v>
      </c>
      <c r="F56" s="20">
        <v>0</v>
      </c>
      <c r="G56" s="20">
        <v>25</v>
      </c>
      <c r="H56" s="20">
        <v>20</v>
      </c>
      <c r="I56" s="21"/>
      <c r="J56" s="22">
        <f>Tabela12457[[#This Row],[cena jednostkowa netto w PLN]]*Tabela12457[[#This Row],[ilość łączna ]]</f>
        <v>0</v>
      </c>
      <c r="K56" s="22">
        <f>Tabela12457[[#This Row],[cena netto łączna]]*1.23</f>
        <v>0</v>
      </c>
      <c r="L56" s="22">
        <f>Tabela12457[[#This Row],[cena jednostkowa netto w PLN]]*Tabela12457[[#This Row],[ilość dla PGE EC ODDZIAŁY]]</f>
        <v>0</v>
      </c>
      <c r="M56" s="22">
        <f>Tabela12457[[#This Row],[cena netto dla PGE EC Oddziały]]*1.23</f>
        <v>0</v>
      </c>
      <c r="N56" s="23">
        <f>Tabela12457[[#This Row],[cena jednostkowa netto w PLN]]*Tabela12457[[#This Row],[ilość dla KOGENERACJA S.A.]]</f>
        <v>0</v>
      </c>
      <c r="O56" s="23">
        <f>Tabela12457[[#This Row],[cena netto dla KOGENERACJA S.A.]]*1.23</f>
        <v>0</v>
      </c>
      <c r="P56" s="23">
        <f>Tabela12457[[#This Row],[cena jednostkowa netto w PLN]]*Tabela12457[[#This Row],[ilość dla PGE Zielona Góra S.A.]]</f>
        <v>0</v>
      </c>
      <c r="Q56" s="23">
        <f>Tabela12457[[#This Row],[cena netto dla PGE Zielona Góra S.A.]]*1.23</f>
        <v>0</v>
      </c>
      <c r="R56" s="23">
        <f>Tabela12457[[#This Row],[cena jednostkowa netto w PLN]]*Tabela12457[[#This Row],[ilość dla PGE Toruń S.A.]]</f>
        <v>0</v>
      </c>
      <c r="S56" s="23">
        <f>Tabela12457[[#This Row],[cena netto dla PGE Toruń S.A.]]*1.23</f>
        <v>0</v>
      </c>
    </row>
    <row r="57" spans="1:19" s="16" customFormat="1" ht="15" customHeight="1" x14ac:dyDescent="0.25">
      <c r="A57" s="17" t="s">
        <v>117</v>
      </c>
      <c r="B57" s="18" t="s">
        <v>118</v>
      </c>
      <c r="C57" s="19" t="s">
        <v>96</v>
      </c>
      <c r="D57" s="20">
        <f>SUM([1]!Tabela12457[[#This Row],[ilość dla PGE EC ODDZIAŁY]:[ilość dla PGE Toruń S.A.]])</f>
        <v>44</v>
      </c>
      <c r="E57" s="20">
        <v>40</v>
      </c>
      <c r="F57" s="20">
        <v>2</v>
      </c>
      <c r="G57" s="20">
        <v>1</v>
      </c>
      <c r="H57" s="20">
        <v>1</v>
      </c>
      <c r="I57" s="21"/>
      <c r="J57" s="22">
        <f>Tabela12457[[#This Row],[cena jednostkowa netto w PLN]]*Tabela12457[[#This Row],[ilość łączna ]]</f>
        <v>0</v>
      </c>
      <c r="K57" s="22">
        <f>Tabela12457[[#This Row],[cena netto łączna]]*1.23</f>
        <v>0</v>
      </c>
      <c r="L57" s="22">
        <f>Tabela12457[[#This Row],[cena jednostkowa netto w PLN]]*Tabela12457[[#This Row],[ilość dla PGE EC ODDZIAŁY]]</f>
        <v>0</v>
      </c>
      <c r="M57" s="22">
        <f>Tabela12457[[#This Row],[cena netto dla PGE EC Oddziały]]*1.23</f>
        <v>0</v>
      </c>
      <c r="N57" s="23">
        <f>Tabela12457[[#This Row],[cena jednostkowa netto w PLN]]*Tabela12457[[#This Row],[ilość dla KOGENERACJA S.A.]]</f>
        <v>0</v>
      </c>
      <c r="O57" s="23">
        <f>Tabela12457[[#This Row],[cena netto dla KOGENERACJA S.A.]]*1.23</f>
        <v>0</v>
      </c>
      <c r="P57" s="23">
        <f>Tabela12457[[#This Row],[cena jednostkowa netto w PLN]]*Tabela12457[[#This Row],[ilość dla PGE Zielona Góra S.A.]]</f>
        <v>0</v>
      </c>
      <c r="Q57" s="23">
        <f>Tabela12457[[#This Row],[cena netto dla PGE Zielona Góra S.A.]]*1.23</f>
        <v>0</v>
      </c>
      <c r="R57" s="23">
        <f>Tabela12457[[#This Row],[cena jednostkowa netto w PLN]]*Tabela12457[[#This Row],[ilość dla PGE Toruń S.A.]]</f>
        <v>0</v>
      </c>
      <c r="S57" s="23">
        <f>Tabela12457[[#This Row],[cena netto dla PGE Toruń S.A.]]*1.23</f>
        <v>0</v>
      </c>
    </row>
    <row r="58" spans="1:19" s="16" customFormat="1" ht="15" customHeight="1" x14ac:dyDescent="0.25">
      <c r="A58" s="18" t="s">
        <v>119</v>
      </c>
      <c r="B58" s="18" t="s">
        <v>120</v>
      </c>
      <c r="C58" s="19" t="s">
        <v>96</v>
      </c>
      <c r="D58" s="20">
        <f>SUM([1]!Tabela12457[[#This Row],[ilość dla PGE EC ODDZIAŁY]:[ilość dla PGE Toruń S.A.]])</f>
        <v>10</v>
      </c>
      <c r="E58" s="20">
        <v>10</v>
      </c>
      <c r="F58" s="20">
        <v>0</v>
      </c>
      <c r="G58" s="20">
        <v>0</v>
      </c>
      <c r="H58" s="20">
        <v>0</v>
      </c>
      <c r="I58" s="21"/>
      <c r="J58" s="22">
        <f>Tabela12457[[#This Row],[cena jednostkowa netto w PLN]]*Tabela12457[[#This Row],[ilość łączna ]]</f>
        <v>0</v>
      </c>
      <c r="K58" s="22">
        <f>Tabela12457[[#This Row],[cena netto łączna]]*1.23</f>
        <v>0</v>
      </c>
      <c r="L58" s="22">
        <f>Tabela12457[[#This Row],[cena jednostkowa netto w PLN]]*Tabela12457[[#This Row],[ilość dla PGE EC ODDZIAŁY]]</f>
        <v>0</v>
      </c>
      <c r="M58" s="22">
        <f>Tabela12457[[#This Row],[cena netto dla PGE EC Oddziały]]*1.23</f>
        <v>0</v>
      </c>
      <c r="N58" s="23">
        <f>Tabela12457[[#This Row],[cena jednostkowa netto w PLN]]*Tabela12457[[#This Row],[ilość dla KOGENERACJA S.A.]]</f>
        <v>0</v>
      </c>
      <c r="O58" s="23">
        <f>Tabela12457[[#This Row],[cena netto dla KOGENERACJA S.A.]]*1.23</f>
        <v>0</v>
      </c>
      <c r="P58" s="23">
        <f>Tabela12457[[#This Row],[cena jednostkowa netto w PLN]]*Tabela12457[[#This Row],[ilość dla PGE Zielona Góra S.A.]]</f>
        <v>0</v>
      </c>
      <c r="Q58" s="23">
        <f>Tabela12457[[#This Row],[cena netto dla PGE Zielona Góra S.A.]]*1.23</f>
        <v>0</v>
      </c>
      <c r="R58" s="23">
        <f>Tabela12457[[#This Row],[cena jednostkowa netto w PLN]]*Tabela12457[[#This Row],[ilość dla PGE Toruń S.A.]]</f>
        <v>0</v>
      </c>
      <c r="S58" s="23">
        <f>Tabela12457[[#This Row],[cena netto dla PGE Toruń S.A.]]*1.23</f>
        <v>0</v>
      </c>
    </row>
    <row r="59" spans="1:19" s="16" customFormat="1" ht="15" customHeight="1" x14ac:dyDescent="0.25">
      <c r="A59" s="18" t="s">
        <v>121</v>
      </c>
      <c r="B59" s="18" t="s">
        <v>122</v>
      </c>
      <c r="C59" s="19" t="s">
        <v>96</v>
      </c>
      <c r="D59" s="20">
        <f>SUM([1]!Tabela12457[[#This Row],[ilość dla PGE EC ODDZIAŁY]:[ilość dla PGE Toruń S.A.]])</f>
        <v>10</v>
      </c>
      <c r="E59" s="20">
        <v>10</v>
      </c>
      <c r="F59" s="20">
        <v>0</v>
      </c>
      <c r="G59" s="20">
        <v>0</v>
      </c>
      <c r="H59" s="20">
        <v>0</v>
      </c>
      <c r="I59" s="21"/>
      <c r="J59" s="22">
        <f>Tabela12457[[#This Row],[cena jednostkowa netto w PLN]]*Tabela12457[[#This Row],[ilość łączna ]]</f>
        <v>0</v>
      </c>
      <c r="K59" s="22">
        <f>Tabela12457[[#This Row],[cena netto łączna]]*1.23</f>
        <v>0</v>
      </c>
      <c r="L59" s="22">
        <f>Tabela12457[[#This Row],[cena jednostkowa netto w PLN]]*Tabela12457[[#This Row],[ilość dla PGE EC ODDZIAŁY]]</f>
        <v>0</v>
      </c>
      <c r="M59" s="22">
        <f>Tabela12457[[#This Row],[cena netto dla PGE EC Oddziały]]*1.23</f>
        <v>0</v>
      </c>
      <c r="N59" s="23">
        <f>Tabela12457[[#This Row],[cena jednostkowa netto w PLN]]*Tabela12457[[#This Row],[ilość dla KOGENERACJA S.A.]]</f>
        <v>0</v>
      </c>
      <c r="O59" s="23">
        <f>Tabela12457[[#This Row],[cena netto dla KOGENERACJA S.A.]]*1.23</f>
        <v>0</v>
      </c>
      <c r="P59" s="23">
        <f>Tabela12457[[#This Row],[cena jednostkowa netto w PLN]]*Tabela12457[[#This Row],[ilość dla PGE Zielona Góra S.A.]]</f>
        <v>0</v>
      </c>
      <c r="Q59" s="23">
        <f>Tabela12457[[#This Row],[cena netto dla PGE Zielona Góra S.A.]]*1.23</f>
        <v>0</v>
      </c>
      <c r="R59" s="23">
        <f>Tabela12457[[#This Row],[cena jednostkowa netto w PLN]]*Tabela12457[[#This Row],[ilość dla PGE Toruń S.A.]]</f>
        <v>0</v>
      </c>
      <c r="S59" s="23">
        <f>Tabela12457[[#This Row],[cena netto dla PGE Toruń S.A.]]*1.23</f>
        <v>0</v>
      </c>
    </row>
    <row r="60" spans="1:19" s="16" customFormat="1" ht="15" customHeight="1" x14ac:dyDescent="0.25">
      <c r="A60" s="18" t="s">
        <v>123</v>
      </c>
      <c r="B60" s="18" t="s">
        <v>124</v>
      </c>
      <c r="C60" s="19" t="s">
        <v>96</v>
      </c>
      <c r="D60" s="20">
        <f>SUM([1]!Tabela12457[[#This Row],[ilość dla PGE EC ODDZIAŁY]:[ilość dla PGE Toruń S.A.]])</f>
        <v>110</v>
      </c>
      <c r="E60" s="20">
        <v>100</v>
      </c>
      <c r="F60" s="20">
        <v>9</v>
      </c>
      <c r="G60" s="20">
        <v>1</v>
      </c>
      <c r="H60" s="20">
        <v>0</v>
      </c>
      <c r="I60" s="21"/>
      <c r="J60" s="22">
        <f>Tabela12457[[#This Row],[cena jednostkowa netto w PLN]]*Tabela12457[[#This Row],[ilość łączna ]]</f>
        <v>0</v>
      </c>
      <c r="K60" s="22">
        <f>Tabela12457[[#This Row],[cena netto łączna]]*1.23</f>
        <v>0</v>
      </c>
      <c r="L60" s="22">
        <f>Tabela12457[[#This Row],[cena jednostkowa netto w PLN]]*Tabela12457[[#This Row],[ilość dla PGE EC ODDZIAŁY]]</f>
        <v>0</v>
      </c>
      <c r="M60" s="22">
        <f>Tabela12457[[#This Row],[cena netto dla PGE EC Oddziały]]*1.23</f>
        <v>0</v>
      </c>
      <c r="N60" s="23">
        <f>Tabela12457[[#This Row],[cena jednostkowa netto w PLN]]*Tabela12457[[#This Row],[ilość dla KOGENERACJA S.A.]]</f>
        <v>0</v>
      </c>
      <c r="O60" s="23">
        <f>Tabela12457[[#This Row],[cena netto dla KOGENERACJA S.A.]]*1.23</f>
        <v>0</v>
      </c>
      <c r="P60" s="23">
        <f>Tabela12457[[#This Row],[cena jednostkowa netto w PLN]]*Tabela12457[[#This Row],[ilość dla PGE Zielona Góra S.A.]]</f>
        <v>0</v>
      </c>
      <c r="Q60" s="23">
        <f>Tabela12457[[#This Row],[cena netto dla PGE Zielona Góra S.A.]]*1.23</f>
        <v>0</v>
      </c>
      <c r="R60" s="23">
        <f>Tabela12457[[#This Row],[cena jednostkowa netto w PLN]]*Tabela12457[[#This Row],[ilość dla PGE Toruń S.A.]]</f>
        <v>0</v>
      </c>
      <c r="S60" s="23">
        <f>Tabela12457[[#This Row],[cena netto dla PGE Toruń S.A.]]*1.23</f>
        <v>0</v>
      </c>
    </row>
    <row r="61" spans="1:19" s="16" customFormat="1" ht="15" customHeight="1" x14ac:dyDescent="0.25">
      <c r="A61" s="18" t="s">
        <v>125</v>
      </c>
      <c r="B61" s="18" t="s">
        <v>126</v>
      </c>
      <c r="C61" s="19" t="s">
        <v>96</v>
      </c>
      <c r="D61" s="20">
        <f>SUM([1]!Tabela12457[[#This Row],[ilość dla PGE EC ODDZIAŁY]:[ilość dla PGE Toruń S.A.]])</f>
        <v>20</v>
      </c>
      <c r="E61" s="20">
        <v>10</v>
      </c>
      <c r="F61" s="20">
        <v>9</v>
      </c>
      <c r="G61" s="20">
        <v>1</v>
      </c>
      <c r="H61" s="20">
        <v>0</v>
      </c>
      <c r="I61" s="21"/>
      <c r="J61" s="22">
        <f>Tabela12457[[#This Row],[cena jednostkowa netto w PLN]]*Tabela12457[[#This Row],[ilość łączna ]]</f>
        <v>0</v>
      </c>
      <c r="K61" s="22">
        <f>Tabela12457[[#This Row],[cena netto łączna]]*1.23</f>
        <v>0</v>
      </c>
      <c r="L61" s="22">
        <f>Tabela12457[[#This Row],[cena jednostkowa netto w PLN]]*Tabela12457[[#This Row],[ilość dla PGE EC ODDZIAŁY]]</f>
        <v>0</v>
      </c>
      <c r="M61" s="22">
        <f>Tabela12457[[#This Row],[cena netto dla PGE EC Oddziały]]*1.23</f>
        <v>0</v>
      </c>
      <c r="N61" s="23">
        <f>Tabela12457[[#This Row],[cena jednostkowa netto w PLN]]*Tabela12457[[#This Row],[ilość dla KOGENERACJA S.A.]]</f>
        <v>0</v>
      </c>
      <c r="O61" s="23">
        <f>Tabela12457[[#This Row],[cena netto dla KOGENERACJA S.A.]]*1.23</f>
        <v>0</v>
      </c>
      <c r="P61" s="23">
        <f>Tabela12457[[#This Row],[cena jednostkowa netto w PLN]]*Tabela12457[[#This Row],[ilość dla PGE Zielona Góra S.A.]]</f>
        <v>0</v>
      </c>
      <c r="Q61" s="23">
        <f>Tabela12457[[#This Row],[cena netto dla PGE Zielona Góra S.A.]]*1.23</f>
        <v>0</v>
      </c>
      <c r="R61" s="23">
        <f>Tabela12457[[#This Row],[cena jednostkowa netto w PLN]]*Tabela12457[[#This Row],[ilość dla PGE Toruń S.A.]]</f>
        <v>0</v>
      </c>
      <c r="S61" s="23">
        <f>Tabela12457[[#This Row],[cena netto dla PGE Toruń S.A.]]*1.23</f>
        <v>0</v>
      </c>
    </row>
    <row r="62" spans="1:19" ht="54.95" customHeight="1" x14ac:dyDescent="0.25">
      <c r="C62" s="6"/>
      <c r="D62" s="12"/>
      <c r="E62" s="8"/>
      <c r="F62" s="8"/>
      <c r="G62" s="28"/>
      <c r="H62" s="28"/>
      <c r="I62" s="29"/>
      <c r="J62" s="9">
        <f>SUM(Tabela12457[cena netto łączna])</f>
        <v>0</v>
      </c>
      <c r="K62" s="9">
        <f>SUM(Tabela12457[cena brutto łączna])</f>
        <v>0</v>
      </c>
      <c r="L62" s="9">
        <f>SUM(Tabela12457[cena netto dla PGE EC Oddziały])</f>
        <v>0</v>
      </c>
      <c r="M62" s="9">
        <f>SUM(Tabela12457[cena brutto dla PGE EC Oddziały])</f>
        <v>0</v>
      </c>
      <c r="N62" s="9">
        <f>SUM(Tabela12457[cena netto dla KOGENERACJA S.A.])</f>
        <v>0</v>
      </c>
      <c r="O62" s="9">
        <f>SUM(Tabela12457[cena brutto dla KOGENERACJA S.A.])</f>
        <v>0</v>
      </c>
      <c r="P62" s="9">
        <f>SUM(Tabela12457[cena netto dla PGE Zielona Góra S.A.])</f>
        <v>0</v>
      </c>
      <c r="Q62" s="9">
        <f>SUM(Tabela12457[cena brutto dla PGE Zielona Góra S.A.])</f>
        <v>0</v>
      </c>
      <c r="R62" s="9">
        <f>SUM(Tabela12457[cena netto dla PGE Toruń S.A.])</f>
        <v>0</v>
      </c>
      <c r="S62" s="9">
        <f>SUM(Tabela12457[cena brutto dla PGE Toruń S.A.])</f>
        <v>0</v>
      </c>
    </row>
    <row r="63" spans="1:19" x14ac:dyDescent="0.25">
      <c r="L63" s="10"/>
      <c r="M63" s="10"/>
      <c r="N63" s="11"/>
      <c r="O63" s="11"/>
      <c r="P63" s="11"/>
      <c r="Q63" s="11"/>
      <c r="R63" s="11"/>
    </row>
    <row r="64" spans="1:19" ht="15.75" thickBot="1" x14ac:dyDescent="0.3">
      <c r="B64" s="13" t="s">
        <v>127</v>
      </c>
    </row>
    <row r="65" spans="2:18" ht="14.45" customHeight="1" x14ac:dyDescent="0.25">
      <c r="B65" s="13" t="s">
        <v>128</v>
      </c>
      <c r="G65" s="31" t="s">
        <v>131</v>
      </c>
      <c r="H65" s="32"/>
      <c r="I65" s="32"/>
      <c r="J65" s="32"/>
      <c r="K65" s="32"/>
      <c r="L65" s="32"/>
      <c r="M65" s="33"/>
      <c r="N65" s="5"/>
      <c r="O65" s="5"/>
      <c r="P65" s="5"/>
      <c r="Q65" s="5"/>
      <c r="R65" s="5"/>
    </row>
    <row r="66" spans="2:18" x14ac:dyDescent="0.25">
      <c r="B66" s="13" t="s">
        <v>129</v>
      </c>
      <c r="G66" s="34"/>
      <c r="H66" s="35"/>
      <c r="I66" s="35"/>
      <c r="J66" s="35"/>
      <c r="K66" s="35"/>
      <c r="L66" s="35"/>
      <c r="M66" s="36"/>
    </row>
    <row r="67" spans="2:18" x14ac:dyDescent="0.25">
      <c r="B67" s="13" t="s">
        <v>130</v>
      </c>
      <c r="G67" s="34"/>
      <c r="H67" s="35"/>
      <c r="I67" s="35"/>
      <c r="J67" s="35"/>
      <c r="K67" s="35"/>
      <c r="L67" s="35"/>
      <c r="M67" s="36"/>
    </row>
    <row r="68" spans="2:18" ht="36" customHeight="1" x14ac:dyDescent="0.25">
      <c r="G68" s="34"/>
      <c r="H68" s="35"/>
      <c r="I68" s="35"/>
      <c r="J68" s="35"/>
      <c r="K68" s="35"/>
      <c r="L68" s="35"/>
      <c r="M68" s="36"/>
    </row>
    <row r="69" spans="2:18" ht="15.75" thickBot="1" x14ac:dyDescent="0.3">
      <c r="G69" s="37"/>
      <c r="H69" s="38"/>
      <c r="I69" s="38"/>
      <c r="J69" s="38"/>
      <c r="K69" s="38"/>
      <c r="L69" s="38"/>
      <c r="M69" s="39"/>
    </row>
  </sheetData>
  <mergeCells count="2">
    <mergeCell ref="B1:P1"/>
    <mergeCell ref="G65:M69"/>
  </mergeCells>
  <phoneticPr fontId="2" type="noConversion"/>
  <conditionalFormatting sqref="A3:A61">
    <cfRule type="duplicateValues" dxfId="20" priority="1"/>
    <cfRule type="duplicateValues" dxfId="19" priority="2"/>
    <cfRule type="duplicateValues" dxfId="18" priority="41"/>
  </conditionalFormatting>
  <pageMargins left="0.7" right="0.7" top="0.75" bottom="0.75" header="0.3" footer="0.3"/>
  <pageSetup paperSize="9" orientation="landscape" r:id="rId1"/>
  <headerFooter>
    <oddHeader>&amp;R&amp;"Calibri"&amp;10&amp;K008000 Do użytku wewnętrznego w GK PGE&amp;1#_x000D_</oddHead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D7219E686BC6D4099CE491E08FB2AF9" ma:contentTypeVersion="0" ma:contentTypeDescription="SWPP2 Dokument bazowy" ma:contentTypeScope="" ma:versionID="8552f0677ff8a0fc3340753c0d93a966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JEUP5JKVCYQC-1092029480-19130</_dlc_DocId>
    <_dlc_DocIdUrl xmlns="a19cb1c7-c5c7-46d4-85ae-d83685407bba">
      <Url>https://swpp2.dms.gkpge.pl/sites/41/_layouts/15/DocIdRedir.aspx?ID=JEUP5JKVCYQC-1092029480-19130</Url>
      <Description>JEUP5JKVCYQC-1092029480-19130</Description>
    </_dlc_DocIdUrl>
    <dmsv2BaseFileName xmlns="http://schemas.microsoft.com/sharepoint/v3">Załącznik nr 11 do SWZ- Załącznik cenowy.xlsx</dmsv2BaseFileName>
    <dmsv2BaseDisplayName xmlns="http://schemas.microsoft.com/sharepoint/v3">Załącznik nr 11 do SWZ- Załącznik cenowy</dmsv2BaseDisplayName>
    <dmsv2SWPP2ObjectNumber xmlns="http://schemas.microsoft.com/sharepoint/v3">POST/PEC/PEC/UZK/00991/2025                       </dmsv2SWPP2ObjectNumber>
    <dmsv2SWPP2SumMD5 xmlns="http://schemas.microsoft.com/sharepoint/v3">396a8e4e416988fd2ec5a062a7180afb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699123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24161916</dmsv2BaseClientSystemDocumentID>
    <dmsv2BaseModifiedByID xmlns="http://schemas.microsoft.com/sharepoint/v3">19100715</dmsv2BaseModifiedByID>
    <dmsv2BaseCreatedByID xmlns="http://schemas.microsoft.com/sharepoint/v3">19100715</dmsv2BaseCreatedByID>
    <dmsv2SWPP2ObjectDepartment xmlns="http://schemas.microsoft.com/sharepoint/v3">00000001000l000600000002000g</dmsv2SWPP2ObjectDepartment>
    <dmsv2SWPP2ObjectName xmlns="http://schemas.microsoft.com/sharepoint/v3">Postępowanie</dmsv2SWPP2ObjectName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C0C2251-7B8A-49ED-8746-D2FF0CE3521C}"/>
</file>

<file path=customXml/itemProps2.xml><?xml version="1.0" encoding="utf-8"?>
<ds:datastoreItem xmlns:ds="http://schemas.openxmlformats.org/officeDocument/2006/customXml" ds:itemID="{29200C4D-6EFE-4149-8197-20CA40C4914E}">
  <ds:schemaRefs>
    <ds:schemaRef ds:uri="http://www.w3.org/XML/1998/namespace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  <ds:schemaRef ds:uri="daca8c53-9fcf-431b-b325-a837b379600f"/>
    <ds:schemaRef ds:uri="http://purl.org/dc/dcmitype/"/>
    <ds:schemaRef ds:uri="http://schemas.microsoft.com/office/2006/metadata/properties"/>
    <ds:schemaRef ds:uri="http://purl.org/dc/terms/"/>
    <ds:schemaRef ds:uri="http://purl.org/dc/elements/1.1/"/>
    <ds:schemaRef ds:uri="http://schemas.microsoft.com/sharepoint/v3"/>
    <ds:schemaRef ds:uri="795885e0-0611-46e8-aa7d-6ce7adba2769"/>
  </ds:schemaRefs>
</ds:datastoreItem>
</file>

<file path=customXml/itemProps3.xml><?xml version="1.0" encoding="utf-8"?>
<ds:datastoreItem xmlns:ds="http://schemas.openxmlformats.org/officeDocument/2006/customXml" ds:itemID="{C079CDD2-0AD4-4270-B767-C83856DB740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4AB8B9-F912-4BFA-AFE0-299F6A36B82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2026-01-21T09:22:26Z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0x0101891000AD7219E686BC6D4099CE491E08FB2AF9</vt:lpwstr>
  </property>
  <property fmtid="{D5CDD505-2E9C-101B-9397-08002B2CF9AE}" pid="3" name="MSIP_Label_514114f9-be46-4331-8fe2-8a463f84c1e9_Enabled">
    <vt:lpwstr>true</vt:lpwstr>
  </property>
  <property fmtid="{D5CDD505-2E9C-101B-9397-08002B2CF9AE}" pid="4" name="MSIP_Label_514114f9-be46-4331-8fe2-8a463f84c1e9_SetDate">
    <vt:lpwstr>2025-03-03T12:36:09Z</vt:lpwstr>
  </property>
  <property fmtid="{D5CDD505-2E9C-101B-9397-08002B2CF9AE}" pid="5" name="MSIP_Label_514114f9-be46-4331-8fe2-8a463f84c1e9_Method">
    <vt:lpwstr>Privileged</vt:lpwstr>
  </property>
  <property fmtid="{D5CDD505-2E9C-101B-9397-08002B2CF9AE}" pid="6" name="MSIP_Label_514114f9-be46-4331-8fe2-8a463f84c1e9_Name">
    <vt:lpwstr>ALL-Wewnetrzne-w-GK-PGE</vt:lpwstr>
  </property>
  <property fmtid="{D5CDD505-2E9C-101B-9397-08002B2CF9AE}" pid="7" name="MSIP_Label_514114f9-be46-4331-8fe2-8a463f84c1e9_SiteId">
    <vt:lpwstr>e9895a11-04dc-4848-aa12-7fca9faefb60</vt:lpwstr>
  </property>
  <property fmtid="{D5CDD505-2E9C-101B-9397-08002B2CF9AE}" pid="8" name="MSIP_Label_514114f9-be46-4331-8fe2-8a463f84c1e9_ActionId">
    <vt:lpwstr>d82f43ad-7342-4c48-87ad-2fa8d5d5d539</vt:lpwstr>
  </property>
  <property fmtid="{D5CDD505-2E9C-101B-9397-08002B2CF9AE}" pid="9" name="MSIP_Label_514114f9-be46-4331-8fe2-8a463f84c1e9_ContentBits">
    <vt:lpwstr>1</vt:lpwstr>
  </property>
  <property fmtid="{D5CDD505-2E9C-101B-9397-08002B2CF9AE}" pid="10" name="_dlc_DocIdItemGuid">
    <vt:lpwstr>9ec0c22e-1a4e-4fff-b230-699dfa4e905c</vt:lpwstr>
  </property>
</Properties>
</file>